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689" activeTab="0"/>
  </bookViews>
  <sheets>
    <sheet name="2022" sheetId="1" r:id="rId1"/>
  </sheets>
  <definedNames>
    <definedName name="_xlnm.Print_Titles" localSheetId="0">'2022'!$2:$2</definedName>
  </definedNames>
  <calcPr fullCalcOnLoad="1"/>
</workbook>
</file>

<file path=xl/sharedStrings.xml><?xml version="1.0" encoding="utf-8"?>
<sst xmlns="http://schemas.openxmlformats.org/spreadsheetml/2006/main" count="426" uniqueCount="340">
  <si>
    <t>Класні журнали</t>
  </si>
  <si>
    <t>од вим</t>
  </si>
  <si>
    <t>шт.</t>
  </si>
  <si>
    <t>к-сть</t>
  </si>
  <si>
    <t>грн.</t>
  </si>
  <si>
    <t>Книги, меню</t>
  </si>
  <si>
    <t>Атестити, свідоцтва</t>
  </si>
  <si>
    <t>Підписка</t>
  </si>
  <si>
    <t>Канцтовари</t>
  </si>
  <si>
    <t>Запчастини</t>
  </si>
  <si>
    <t>Посуд</t>
  </si>
  <si>
    <t>Миючі дезинфікуючі засоби</t>
  </si>
  <si>
    <t>Госптовари</t>
  </si>
  <si>
    <t>Матеріали для ремонту</t>
  </si>
  <si>
    <t>Меблі</t>
  </si>
  <si>
    <t>Іграшки</t>
  </si>
  <si>
    <t>Спортінвентар</t>
  </si>
  <si>
    <t>Електротовари</t>
  </si>
  <si>
    <t>Паливно-мастильні матеріали</t>
  </si>
  <si>
    <t>літр</t>
  </si>
  <si>
    <t>шини</t>
  </si>
  <si>
    <t>папір</t>
  </si>
  <si>
    <t>чашки</t>
  </si>
  <si>
    <t>мило рідке</t>
  </si>
  <si>
    <t>пральний порошок</t>
  </si>
  <si>
    <t>миюче</t>
  </si>
  <si>
    <t>чистяще</t>
  </si>
  <si>
    <t>білизна</t>
  </si>
  <si>
    <t>замки різні</t>
  </si>
  <si>
    <t>віники</t>
  </si>
  <si>
    <t>вапно хлорне</t>
  </si>
  <si>
    <t>електроди</t>
  </si>
  <si>
    <t>лампи люмінісцентні</t>
  </si>
  <si>
    <t>енергозберігаючі лампи</t>
  </si>
  <si>
    <t>вага</t>
  </si>
  <si>
    <t>електролампочки</t>
  </si>
  <si>
    <t>фарба, розчинник</t>
  </si>
  <si>
    <t>фарба емульсія</t>
  </si>
  <si>
    <t>цемент</t>
  </si>
  <si>
    <t>шпаклівка</t>
  </si>
  <si>
    <t>грунтовка</t>
  </si>
  <si>
    <t>м куб</t>
  </si>
  <si>
    <t xml:space="preserve">вапно   </t>
  </si>
  <si>
    <t>одіяла</t>
  </si>
  <si>
    <t>халати</t>
  </si>
  <si>
    <t>доріжка</t>
  </si>
  <si>
    <t>комплект постільний</t>
  </si>
  <si>
    <t>матраци</t>
  </si>
  <si>
    <t>рушник</t>
  </si>
  <si>
    <t>покривала</t>
  </si>
  <si>
    <t>м'ячі</t>
  </si>
  <si>
    <t>скакалки</t>
  </si>
  <si>
    <t>електрорушник</t>
  </si>
  <si>
    <t>КЕКВ 1133</t>
  </si>
  <si>
    <t>діто-дні</t>
  </si>
  <si>
    <t>грн</t>
  </si>
  <si>
    <t>діти</t>
  </si>
  <si>
    <t>малозабезпечені</t>
  </si>
  <si>
    <t>категорія</t>
  </si>
  <si>
    <t>діти-сироти</t>
  </si>
  <si>
    <t>Підвіз учнів</t>
  </si>
  <si>
    <t>Підвіз вчителів</t>
  </si>
  <si>
    <t>Страхування автобуса</t>
  </si>
  <si>
    <t>Оплата телефонного зв'язку</t>
  </si>
  <si>
    <t>абонплата</t>
  </si>
  <si>
    <t>оплата Інтернет</t>
  </si>
  <si>
    <t>міжміські розмови</t>
  </si>
  <si>
    <t>Пеерзарядка вогнегасників</t>
  </si>
  <si>
    <t>Обслуговування газової котельні</t>
  </si>
  <si>
    <t>Страхування дітей-сиріт</t>
  </si>
  <si>
    <t>Ремонт грозовідводів</t>
  </si>
  <si>
    <t>Курси на 1 місяць</t>
  </si>
  <si>
    <t>Курси на 2 тижні</t>
  </si>
  <si>
    <t>ціна</t>
  </si>
  <si>
    <t>Оплата електроенергії</t>
  </si>
  <si>
    <t>кВтгод</t>
  </si>
  <si>
    <t>Вуггілля</t>
  </si>
  <si>
    <t>Дрова</t>
  </si>
  <si>
    <t>Доставка дров</t>
  </si>
  <si>
    <t>Виплати дітям-сиротам</t>
  </si>
  <si>
    <t>зміни</t>
  </si>
  <si>
    <t>Всього</t>
  </si>
  <si>
    <t>відра прості</t>
  </si>
  <si>
    <t>крани до умивальників</t>
  </si>
  <si>
    <t>світильники</t>
  </si>
  <si>
    <t>Виготовлення атестатів та свідоцтв</t>
  </si>
  <si>
    <t>Перевірка вимірювальних приладів</t>
  </si>
  <si>
    <t>Вивіз нечистот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</si>
  <si>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</si>
  <si>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</si>
  <si>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</si>
  <si>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</si>
  <si>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</si>
  <si>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</si>
  <si>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</si>
  <si>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</si>
  <si>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</si>
  <si>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</si>
  <si>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</si>
  <si>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</si>
  <si>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ВСЬОГО:</t>
  </si>
  <si>
    <t>ресори</t>
  </si>
  <si>
    <t>пила циркулярна</t>
  </si>
  <si>
    <t>електродрель</t>
  </si>
  <si>
    <t>електром'ясорубка</t>
  </si>
  <si>
    <t>диферинційні вимикачі</t>
  </si>
  <si>
    <t>Встановлення пожежної сигналізації</t>
  </si>
  <si>
    <t>Заправка картриджів</t>
  </si>
  <si>
    <t>Дератизація</t>
  </si>
  <si>
    <t>КЕКВ 2120 Нарахування на заробітну плату</t>
  </si>
  <si>
    <t>КЕКВ 2111 Заробітна плата</t>
  </si>
  <si>
    <t>КЕКВ 2210</t>
  </si>
  <si>
    <t>КЕКВ 2240</t>
  </si>
  <si>
    <t>Курси на 3 тижні</t>
  </si>
  <si>
    <t>Курси індивідуальні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</si>
  <si>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</si>
  <si>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</si>
  <si>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</si>
  <si>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</si>
  <si>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</si>
  <si>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</si>
  <si>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</si>
  <si>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</si>
  <si>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книги канцелярські</t>
  </si>
  <si>
    <t>доводчик до дверей</t>
  </si>
  <si>
    <t>круг наждачний</t>
  </si>
  <si>
    <t>сітка волейбольна, футбольна</t>
  </si>
  <si>
    <t>підключення до мережі Інтернет</t>
  </si>
  <si>
    <t>Атестація робочих місць</t>
  </si>
  <si>
    <t>Курси на 2 тижні  ДНЗ</t>
  </si>
  <si>
    <t>Курси 1 тиждень в Хмельницькому</t>
  </si>
  <si>
    <t>Оплата електроопалення</t>
  </si>
  <si>
    <t>КЕКВ 2250</t>
  </si>
  <si>
    <t>Всього:</t>
  </si>
  <si>
    <t>ремені</t>
  </si>
  <si>
    <t>Реєстрація автобуса</t>
  </si>
  <si>
    <t>КЕКВ 2271</t>
  </si>
  <si>
    <t>КЕКВ 2730</t>
  </si>
  <si>
    <t>місцевий бюджет</t>
  </si>
  <si>
    <t>фільтри паливні</t>
  </si>
  <si>
    <t>інвентар у майстерні</t>
  </si>
  <si>
    <t xml:space="preserve">тачка   </t>
  </si>
  <si>
    <t>лопати, граблі</t>
  </si>
  <si>
    <t>полосмок</t>
  </si>
  <si>
    <t>Масло моторне</t>
  </si>
  <si>
    <t>Передрейсовий огляд</t>
  </si>
  <si>
    <t>Обслуговування пожежної сигналізації</t>
  </si>
  <si>
    <t>Ремонт електрообладнання та електропроводки</t>
  </si>
  <si>
    <t>ПОТОЧНІ РЕМОНТИ</t>
  </si>
  <si>
    <t>Змагання, олімпіади учнів</t>
  </si>
  <si>
    <t>гКал</t>
  </si>
  <si>
    <t>навчання по цивільній обороні</t>
  </si>
  <si>
    <t>залишок</t>
  </si>
  <si>
    <t>лічильник для води</t>
  </si>
  <si>
    <t>мийка                   (бак до станції )</t>
  </si>
  <si>
    <t>КЕКВ 2800 Інші поточні видатки</t>
  </si>
  <si>
    <t>освітня субвенція</t>
  </si>
  <si>
    <t>учні 1-4 класи</t>
  </si>
  <si>
    <t>учні АТО</t>
  </si>
  <si>
    <t>діти АТО ДНЗ</t>
  </si>
  <si>
    <t>діти з багатод сімей ДНЗ</t>
  </si>
  <si>
    <t>діти не пільгові категорії ДНЗ</t>
  </si>
  <si>
    <t>діти малозаб і сироди ДНЗ</t>
  </si>
  <si>
    <t>вогнегасники</t>
  </si>
  <si>
    <t>Зарплата пед працівників</t>
  </si>
  <si>
    <t>Зарплата тех працівників</t>
  </si>
  <si>
    <t>Зарплата ДНЗ</t>
  </si>
  <si>
    <t>Нарахування на зарплату пед працівників</t>
  </si>
  <si>
    <t>Нарахування на зарплату тех працівників</t>
  </si>
  <si>
    <t>Нарахування на зарплату ДНЗ</t>
  </si>
  <si>
    <t>Семінари</t>
  </si>
  <si>
    <t>Оплата теплопостачання Цвітоське НВО</t>
  </si>
  <si>
    <t>Оплата теплопостачання Улашанівський НВК</t>
  </si>
  <si>
    <t>Оплата природного газу ЗОШ</t>
  </si>
  <si>
    <t>Оплата природного газу ДНЗ</t>
  </si>
  <si>
    <t>КЕКВ 2282 Окремі заходи по реалізації державних програм</t>
  </si>
  <si>
    <t xml:space="preserve">станки </t>
  </si>
  <si>
    <t>Курси НУШ</t>
  </si>
  <si>
    <t>конфорки до електроплит</t>
  </si>
  <si>
    <t>Інклюзія</t>
  </si>
  <si>
    <t>Нарахування на інклюзію</t>
  </si>
  <si>
    <t>Оплата реактивної енергії</t>
  </si>
  <si>
    <t>болгарка</t>
  </si>
  <si>
    <t>Медогляд працівників</t>
  </si>
  <si>
    <t>модем (до газового лічильника)</t>
  </si>
  <si>
    <t>лічильник газовий</t>
  </si>
  <si>
    <t>хрестовина</t>
  </si>
  <si>
    <t>наматрасник</t>
  </si>
  <si>
    <t>рульові наконечники поперечної тяги</t>
  </si>
  <si>
    <t>датчик імпульсу</t>
  </si>
  <si>
    <t>щітки, валіки</t>
  </si>
  <si>
    <t>гвинтівка пневматична</t>
  </si>
  <si>
    <t>Біологічні та хімічні дослідження води</t>
  </si>
  <si>
    <t>ОБСЛУГОВУВАННЯ ЕЛЕКТРОГОСПОДАРСТВА</t>
  </si>
  <si>
    <t>Розподіл природного газу</t>
  </si>
  <si>
    <t>Додатково осв субвенція квітень</t>
  </si>
  <si>
    <t xml:space="preserve">Оплата водопостачання </t>
  </si>
  <si>
    <t>бланідас</t>
  </si>
  <si>
    <t>СПЕЦРАХУНОК</t>
  </si>
  <si>
    <t>м'який модульний конструктор</t>
  </si>
  <si>
    <t>стійка для волейболу</t>
  </si>
  <si>
    <t>гімнастичний килимок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</si>
  <si>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</si>
  <si>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</si>
  <si>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</si>
  <si>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 xml:space="preserve">Таблиці </t>
  </si>
  <si>
    <t>ресорні втулки, пальці</t>
  </si>
  <si>
    <t>стрємянка</t>
  </si>
  <si>
    <t>гідропідсилювач керма</t>
  </si>
  <si>
    <t>бендекс стартера</t>
  </si>
  <si>
    <t>КПК 011 1200</t>
  </si>
  <si>
    <t>КПК 011 1031</t>
  </si>
  <si>
    <t>КПК 011 1021</t>
  </si>
  <si>
    <t>дог</t>
  </si>
  <si>
    <t>КПК 011 1200  ООП інклюзія</t>
  </si>
  <si>
    <t>КПК 011 1031 осв субв</t>
  </si>
  <si>
    <t>КПК 011 1021  М/Б</t>
  </si>
  <si>
    <t>Виготовлення інвентарної спарви на будівлі</t>
  </si>
  <si>
    <t>Нарахування на додаткову осв субв</t>
  </si>
  <si>
    <t>стіл учнівський одномісний</t>
  </si>
  <si>
    <t>стілець учнівський</t>
  </si>
  <si>
    <t>принтери</t>
  </si>
  <si>
    <t>холодильник</t>
  </si>
  <si>
    <t>комп'ютери</t>
  </si>
  <si>
    <t>черпак</t>
  </si>
  <si>
    <t>каструля</t>
  </si>
  <si>
    <t>кришки до парт</t>
  </si>
  <si>
    <t>дошка класна</t>
  </si>
  <si>
    <t>ПКД на монтаж системи автоматичної пож сигналізації та системи оповіщення при пожежі</t>
  </si>
  <si>
    <t>Технічне обстеження будівлі їдальні Перемишельської гімназії</t>
  </si>
  <si>
    <t>Повернення</t>
  </si>
  <si>
    <t>цвяхи</t>
  </si>
  <si>
    <t>КПК 011 1210</t>
  </si>
  <si>
    <t>електроплита</t>
  </si>
  <si>
    <t>Вигот овлення енергетичного сертифікату будівлі</t>
  </si>
  <si>
    <t>зонт витяжний</t>
  </si>
  <si>
    <t>КПК 011 1061  Залишки ОС</t>
  </si>
  <si>
    <t>Інклюзія  КПК 011 1210  (ДОДАТКОВО)</t>
  </si>
  <si>
    <t xml:space="preserve">Нарахування на інклюзію   КПК 011 1210 </t>
  </si>
  <si>
    <t>КПК 011 1210  ООП інклюзія</t>
  </si>
  <si>
    <t>На інклюзію ЗОШ   КПК 011 1210</t>
  </si>
  <si>
    <t>На інклюзію ДНЗ       КПК 011 1210</t>
  </si>
  <si>
    <t>миска нержавіюча</t>
  </si>
  <si>
    <t>тарілка</t>
  </si>
  <si>
    <t>дошка розділочна</t>
  </si>
  <si>
    <t>кувшин для чаю</t>
  </si>
  <si>
    <t>тертка</t>
  </si>
  <si>
    <t>вилки, ложки</t>
  </si>
  <si>
    <t>ножі</t>
  </si>
  <si>
    <t>сковорода</t>
  </si>
  <si>
    <t>порівняння</t>
  </si>
  <si>
    <t>Техобстеження (техогляд)</t>
  </si>
  <si>
    <t>Технічне обслуговування автобусів</t>
  </si>
  <si>
    <t>жарочна шафа</t>
  </si>
  <si>
    <t>бензопила</t>
  </si>
  <si>
    <t>шашки, шахмати</t>
  </si>
  <si>
    <t>ракетки тенісні</t>
  </si>
  <si>
    <t>сітка тенісна</t>
  </si>
  <si>
    <t>м'яч для великого тенісу</t>
  </si>
  <si>
    <t>тенісні шарики</t>
  </si>
  <si>
    <t>бадмінтон</t>
  </si>
  <si>
    <t>редукці</t>
  </si>
  <si>
    <t>фільтр води</t>
  </si>
  <si>
    <t>защита тримера (до коси)</t>
  </si>
  <si>
    <t>Повернення теплопостачання Цвітоське НВО</t>
  </si>
  <si>
    <t>Розрахунок по КЕКВ на 2022 рік</t>
  </si>
  <si>
    <t>На інклюзію ДНЗ       КПК 011 1200</t>
  </si>
  <si>
    <t>На інклюзію ЗОШ   КПК 011 1200</t>
  </si>
  <si>
    <t>Обладнання</t>
  </si>
  <si>
    <t xml:space="preserve">Поточний ремонт </t>
  </si>
  <si>
    <t>ремкомплект</t>
  </si>
  <si>
    <t>тяга продольна</t>
  </si>
  <si>
    <t>літол</t>
  </si>
  <si>
    <t>тосол</t>
  </si>
  <si>
    <t>дошка обрізна</t>
  </si>
  <si>
    <t>стартери до світильників</t>
  </si>
  <si>
    <t>Підключення газових котелень</t>
  </si>
  <si>
    <t>Проведення лабораторних досліджень продуктів харчування</t>
  </si>
  <si>
    <t>навчання відповідальних за ел і газ господарство</t>
  </si>
  <si>
    <t xml:space="preserve">М'який інвентар   </t>
  </si>
  <si>
    <t>Цвітоського ліцею</t>
  </si>
  <si>
    <t>радіатор обдуву</t>
  </si>
  <si>
    <t>ПГУ</t>
  </si>
  <si>
    <t>Поточний ремонт локальних електричних мереж Миньківці</t>
  </si>
  <si>
    <t>Поточний ремонт електрообладнання приміщення школи Миньківці</t>
  </si>
  <si>
    <t>матеріали для ремонту</t>
  </si>
  <si>
    <t>Заземлення електроприладів</t>
  </si>
  <si>
    <t>Техобслуговування контура заземлення (виміри опору ізоляції)</t>
  </si>
  <si>
    <t>Перевірка димоходів, вентиляцій</t>
  </si>
  <si>
    <t>КР Перемишельської гімназії Ул с/р за адресою: віл. Молодіжна, 86, с. Перемишель, Хмельницька обл.</t>
  </si>
  <si>
    <t>Тех нагляд за КР Перемишельської гімназії Ул с/р за адр: віл. Молодіжна, 86, с. Перемиш, Хм обл.</t>
  </si>
  <si>
    <t>Авт нагляд за КР Перемишельської гімназії Ул с/р за адр: віл. Молодіжна, 86, с. Перемиш, Хм обл.</t>
  </si>
  <si>
    <t>Експертиза ПКД "КР приміщень із влштуванням санвузлів будівлі Миньковецького НВК......"</t>
  </si>
  <si>
    <t xml:space="preserve">стіл учительський </t>
  </si>
  <si>
    <t>встановлення пож сигналізації Хоровецький ліцей</t>
  </si>
  <si>
    <t>встановлення пож сигналізації Жуківська філія</t>
  </si>
  <si>
    <t>встановлення пож сигналізації ЗДО Миньковецького ліцею</t>
  </si>
  <si>
    <t>встановлення пож сигналізації ЗДО Хоровецького ліцею</t>
  </si>
  <si>
    <t>встановлення пож сигналізації ЗДО Жуківської філії</t>
  </si>
  <si>
    <t>встановлення пож сигналізації ЗДО Перемишельської гімназії</t>
  </si>
  <si>
    <t>верстати різні</t>
  </si>
  <si>
    <t>інструменти</t>
  </si>
  <si>
    <t>матеріали в майстерню</t>
  </si>
  <si>
    <t>Просочення дерев констр Улашанівського ліцею</t>
  </si>
  <si>
    <t>Просочення дерев констр Миньковецького ліцею</t>
  </si>
  <si>
    <t>Просочення дерев констр Цвітоського ліцею</t>
  </si>
  <si>
    <t>Просочення дерев констр Губелецької гімназії</t>
  </si>
  <si>
    <t>Просочення дерев констр Жуківської філії</t>
  </si>
  <si>
    <t>Комп'ютерний клас Цвітоський ліцей</t>
  </si>
  <si>
    <t>Комп'ютерний клас Миньковецькийй ліцей</t>
  </si>
  <si>
    <t>Комп'ютерний клас Хоровецький ліцей</t>
  </si>
  <si>
    <t>Пароконвектомати</t>
  </si>
  <si>
    <t>Морозильні камери</t>
  </si>
  <si>
    <t>Овочерізки</t>
  </si>
  <si>
    <t>Станки у майстерню Улашанівського ліцею</t>
  </si>
  <si>
    <t>посуд додатково</t>
  </si>
  <si>
    <t>Розробка ПКД "Реконструкція приміщень із влаштуванням санвузлів будівлі Миньковецького ліцею Улашанівської сільської ради"</t>
  </si>
  <si>
    <t>Курс: Школа. Комплекс управління ресурсами ЗНЗ</t>
  </si>
  <si>
    <t xml:space="preserve">Насінєвий матеріал та добриво Хоровець </t>
  </si>
  <si>
    <t>Відрядження від військомату</t>
  </si>
  <si>
    <t>насос водяний</t>
  </si>
  <si>
    <t>тормозні накладки</t>
  </si>
  <si>
    <t>болт карданного вала</t>
  </si>
  <si>
    <t>кран вологоосушувач</t>
  </si>
  <si>
    <t>серга ресори</t>
  </si>
  <si>
    <t>труба глушника</t>
  </si>
  <si>
    <t>підшипник шкворня</t>
  </si>
  <si>
    <t>амортизатор</t>
  </si>
  <si>
    <t>опора кардана</t>
  </si>
  <si>
    <t>шкворня</t>
  </si>
  <si>
    <t>фара</t>
  </si>
  <si>
    <t>лампочка</t>
  </si>
  <si>
    <t>акумулятор</t>
  </si>
  <si>
    <t>циліндр зчеплення</t>
  </si>
  <si>
    <t>кнопки приборів</t>
  </si>
  <si>
    <t>шланг гальмівний</t>
  </si>
  <si>
    <t>релє</t>
  </si>
  <si>
    <t>бризовик</t>
  </si>
  <si>
    <t>ободна лєнта</t>
  </si>
  <si>
    <t>колодки            шприц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</si>
</sst>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5" fillId="2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2" borderId="0" xfId="0" applyFill="1" applyAlignment="1">
      <alignment/>
    </xf>
    <xf numFmtId="0" fontId="1" fillId="4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22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5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1" fillId="3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6" fillId="0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2" fillId="24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 horizontal="left" wrapText="1"/>
    </xf>
    <xf numFmtId="2" fontId="11" fillId="5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2" fontId="5" fillId="7" borderId="0" xfId="0" applyNumberFormat="1" applyFont="1" applyFill="1" applyAlignment="1">
      <alignment/>
    </xf>
    <xf numFmtId="0" fontId="6" fillId="7" borderId="0" xfId="0" applyFont="1" applyFill="1" applyAlignment="1">
      <alignment/>
    </xf>
    <xf numFmtId="3" fontId="6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0" fontId="17" fillId="0" borderId="0" xfId="0" applyFont="1" applyAlignment="1">
      <alignment horizontal="center" wrapText="1"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wrapText="1"/>
    </xf>
    <xf numFmtId="0" fontId="7" fillId="7" borderId="0" xfId="0" applyFont="1" applyFill="1" applyAlignment="1">
      <alignment horizontal="center"/>
    </xf>
    <xf numFmtId="0" fontId="3" fillId="7" borderId="0" xfId="0" applyFont="1" applyFill="1" applyAlignment="1">
      <alignment horizontal="left" wrapText="1"/>
    </xf>
    <xf numFmtId="0" fontId="7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6" fillId="3" borderId="0" xfId="0" applyFont="1" applyFill="1" applyAlignment="1">
      <alignment horizontal="left" wrapText="1"/>
    </xf>
    <xf numFmtId="0" fontId="8" fillId="3" borderId="0" xfId="0" applyFont="1" applyFill="1" applyAlignment="1">
      <alignment/>
    </xf>
    <xf numFmtId="0" fontId="11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2" fontId="0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CE504"/>
  <sheetViews>
    <sheetView tabSelected="1" zoomScalePageLayoutView="0" workbookViewId="0" topLeftCell="A1">
      <pane xSplit="2" ySplit="10" topLeftCell="AG4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4.875" style="0" customWidth="1"/>
    <col min="2" max="2" width="39.875" style="40" customWidth="1"/>
    <col min="3" max="3" width="7.00390625" style="0" bestFit="1" customWidth="1"/>
    <col min="4" max="4" width="8.375" style="0" bestFit="1" customWidth="1"/>
    <col min="5" max="5" width="12.75390625" style="0" bestFit="1" customWidth="1"/>
    <col min="6" max="6" width="12.75390625" style="0" customWidth="1"/>
    <col min="7" max="9" width="12.75390625" style="0" bestFit="1" customWidth="1"/>
    <col min="10" max="10" width="8.75390625" style="0" customWidth="1"/>
    <col min="11" max="11" width="12.25390625" style="0" customWidth="1"/>
    <col min="12" max="12" width="9.375" style="0" customWidth="1"/>
    <col min="13" max="13" width="13.00390625" style="0" bestFit="1" customWidth="1"/>
    <col min="14" max="14" width="11.625" style="19" customWidth="1"/>
    <col min="16" max="16" width="13.125" style="0" bestFit="1" customWidth="1"/>
    <col min="17" max="17" width="9.25390625" style="0" customWidth="1"/>
    <col min="18" max="18" width="14.25390625" style="0" customWidth="1"/>
    <col min="19" max="19" width="9.375" style="0" customWidth="1"/>
    <col min="20" max="20" width="13.00390625" style="0" customWidth="1"/>
    <col min="22" max="22" width="12.25390625" style="0" customWidth="1"/>
    <col min="24" max="24" width="12.00390625" style="0" customWidth="1"/>
    <col min="26" max="26" width="10.00390625" style="0" customWidth="1"/>
    <col min="28" max="28" width="16.00390625" style="0" customWidth="1"/>
    <col min="29" max="29" width="5.125" style="0" bestFit="1" customWidth="1"/>
    <col min="30" max="30" width="9.625" style="0" customWidth="1"/>
    <col min="31" max="31" width="5.125" style="0" bestFit="1" customWidth="1"/>
    <col min="32" max="32" width="10.875" style="0" customWidth="1"/>
    <col min="33" max="33" width="6.875" style="0" customWidth="1"/>
    <col min="34" max="34" width="13.00390625" style="0" customWidth="1"/>
    <col min="35" max="35" width="7.75390625" style="0" customWidth="1"/>
    <col min="36" max="36" width="12.125" style="0" customWidth="1"/>
    <col min="37" max="37" width="9.75390625" style="0" customWidth="1"/>
    <col min="38" max="38" width="12.75390625" style="0" customWidth="1"/>
    <col min="39" max="39" width="13.125" style="0" bestFit="1" customWidth="1"/>
    <col min="40" max="40" width="14.125" style="0" customWidth="1"/>
    <col min="41" max="41" width="10.25390625" style="0" bestFit="1" customWidth="1"/>
    <col min="42" max="42" width="2.625" style="0" bestFit="1" customWidth="1"/>
    <col min="43" max="43" width="11.625" style="0" bestFit="1" customWidth="1"/>
    <col min="44" max="44" width="6.375" style="0" customWidth="1"/>
    <col min="45" max="45" width="7.125" style="18" customWidth="1"/>
    <col min="46" max="46" width="10.625" style="18" customWidth="1"/>
    <col min="47" max="47" width="6.375" style="0" bestFit="1" customWidth="1"/>
    <col min="48" max="48" width="13.375" style="0" customWidth="1"/>
    <col min="49" max="49" width="7.625" style="0" customWidth="1"/>
    <col min="50" max="50" width="10.375" style="0" customWidth="1"/>
    <col min="51" max="51" width="6.375" style="0" bestFit="1" customWidth="1"/>
    <col min="52" max="52" width="12.75390625" style="0" customWidth="1"/>
    <col min="53" max="53" width="10.00390625" style="0" customWidth="1"/>
    <col min="54" max="54" width="11.625" style="69" customWidth="1"/>
    <col min="56" max="56" width="10.75390625" style="0" customWidth="1"/>
    <col min="57" max="57" width="13.125" style="0" bestFit="1" customWidth="1"/>
    <col min="58" max="58" width="13.00390625" style="0" customWidth="1"/>
    <col min="59" max="59" width="11.875" style="0" customWidth="1"/>
    <col min="60" max="60" width="13.125" style="0" bestFit="1" customWidth="1"/>
  </cols>
  <sheetData>
    <row r="1" spans="2:58" ht="34.5" customHeight="1">
      <c r="B1" s="40" t="s">
        <v>265</v>
      </c>
      <c r="E1" s="49" t="s">
        <v>210</v>
      </c>
      <c r="F1" s="49" t="s">
        <v>232</v>
      </c>
      <c r="G1" s="49" t="s">
        <v>211</v>
      </c>
      <c r="H1" s="49" t="s">
        <v>212</v>
      </c>
      <c r="I1" s="49" t="s">
        <v>212</v>
      </c>
      <c r="J1" s="134" t="s">
        <v>80</v>
      </c>
      <c r="K1" s="135"/>
      <c r="L1" s="135"/>
      <c r="O1" s="129" t="s">
        <v>88</v>
      </c>
      <c r="P1" s="129"/>
      <c r="Q1" s="129" t="s">
        <v>89</v>
      </c>
      <c r="R1" s="129"/>
      <c r="S1" s="129" t="s">
        <v>90</v>
      </c>
      <c r="T1" s="129"/>
      <c r="U1" s="129" t="s">
        <v>91</v>
      </c>
      <c r="V1" s="129"/>
      <c r="W1" s="129" t="s">
        <v>92</v>
      </c>
      <c r="X1" s="129"/>
      <c r="Y1" s="129" t="s">
        <v>93</v>
      </c>
      <c r="Z1" s="129"/>
      <c r="AA1" s="129" t="s">
        <v>94</v>
      </c>
      <c r="AB1" s="129"/>
      <c r="AC1" s="129" t="s">
        <v>95</v>
      </c>
      <c r="AD1" s="129"/>
      <c r="AE1" s="129" t="s">
        <v>96</v>
      </c>
      <c r="AF1" s="129"/>
      <c r="AG1" s="129" t="s">
        <v>97</v>
      </c>
      <c r="AH1" s="129"/>
      <c r="AI1" s="129" t="s">
        <v>98</v>
      </c>
      <c r="AJ1" s="129"/>
      <c r="AK1" s="129" t="s">
        <v>99</v>
      </c>
      <c r="AL1" s="129"/>
      <c r="AM1" s="129" t="s">
        <v>100</v>
      </c>
      <c r="AN1" s="129"/>
      <c r="AU1" s="132" t="s">
        <v>214</v>
      </c>
      <c r="AV1" s="133"/>
      <c r="AW1" s="132" t="s">
        <v>239</v>
      </c>
      <c r="AX1" s="133"/>
      <c r="AY1" s="130" t="s">
        <v>215</v>
      </c>
      <c r="AZ1" s="130"/>
      <c r="BA1" s="131" t="s">
        <v>216</v>
      </c>
      <c r="BB1" s="131"/>
      <c r="BC1" s="128" t="s">
        <v>236</v>
      </c>
      <c r="BD1" s="126"/>
      <c r="BE1" s="126" t="s">
        <v>100</v>
      </c>
      <c r="BF1" s="127"/>
    </row>
    <row r="2" spans="1:77" ht="29.25">
      <c r="A2" s="12"/>
      <c r="B2" s="73" t="s">
        <v>280</v>
      </c>
      <c r="C2" s="12"/>
      <c r="D2" s="12"/>
      <c r="E2" s="41" t="s">
        <v>204</v>
      </c>
      <c r="F2" s="41" t="s">
        <v>204</v>
      </c>
      <c r="G2" s="41" t="s">
        <v>156</v>
      </c>
      <c r="H2" s="41" t="s">
        <v>202</v>
      </c>
      <c r="I2" s="41" t="s">
        <v>138</v>
      </c>
      <c r="J2" s="98" t="s">
        <v>138</v>
      </c>
      <c r="K2" s="98" t="s">
        <v>236</v>
      </c>
      <c r="L2" s="98" t="s">
        <v>203</v>
      </c>
      <c r="M2" s="12"/>
      <c r="N2" s="32"/>
      <c r="O2" s="2" t="s">
        <v>3</v>
      </c>
      <c r="P2" s="2" t="s">
        <v>4</v>
      </c>
      <c r="Q2" s="2" t="s">
        <v>3</v>
      </c>
      <c r="R2" s="2" t="s">
        <v>4</v>
      </c>
      <c r="S2" s="2" t="s">
        <v>3</v>
      </c>
      <c r="T2" s="2" t="s">
        <v>4</v>
      </c>
      <c r="U2" s="2" t="s">
        <v>3</v>
      </c>
      <c r="V2" s="2" t="s">
        <v>4</v>
      </c>
      <c r="W2" s="2" t="s">
        <v>3</v>
      </c>
      <c r="X2" s="2" t="s">
        <v>4</v>
      </c>
      <c r="Y2" s="2" t="s">
        <v>3</v>
      </c>
      <c r="Z2" s="2" t="s">
        <v>4</v>
      </c>
      <c r="AA2" s="2" t="s">
        <v>3</v>
      </c>
      <c r="AB2" s="2" t="s">
        <v>4</v>
      </c>
      <c r="AC2" s="2" t="s">
        <v>3</v>
      </c>
      <c r="AD2" s="2" t="s">
        <v>4</v>
      </c>
      <c r="AE2" s="2" t="s">
        <v>3</v>
      </c>
      <c r="AF2" s="2" t="s">
        <v>4</v>
      </c>
      <c r="AG2" s="2" t="s">
        <v>3</v>
      </c>
      <c r="AH2" s="2" t="s">
        <v>4</v>
      </c>
      <c r="AI2" s="2" t="s">
        <v>3</v>
      </c>
      <c r="AJ2" s="2" t="s">
        <v>4</v>
      </c>
      <c r="AK2" s="2" t="s">
        <v>3</v>
      </c>
      <c r="AL2" s="2" t="s">
        <v>4</v>
      </c>
      <c r="AM2" s="2" t="s">
        <v>3</v>
      </c>
      <c r="AN2" s="2" t="s">
        <v>4</v>
      </c>
      <c r="AO2" s="12"/>
      <c r="AP2" s="12"/>
      <c r="AQ2" s="12" t="s">
        <v>152</v>
      </c>
      <c r="AR2" s="12"/>
      <c r="AS2" s="121"/>
      <c r="AT2" s="121"/>
      <c r="AU2" s="102" t="s">
        <v>3</v>
      </c>
      <c r="AV2" s="102" t="s">
        <v>4</v>
      </c>
      <c r="AW2" s="102" t="s">
        <v>3</v>
      </c>
      <c r="AX2" s="102" t="s">
        <v>4</v>
      </c>
      <c r="AY2" s="102" t="s">
        <v>3</v>
      </c>
      <c r="AZ2" s="102" t="s">
        <v>4</v>
      </c>
      <c r="BA2" s="102" t="s">
        <v>3</v>
      </c>
      <c r="BB2" s="103" t="s">
        <v>4</v>
      </c>
      <c r="BC2" s="102" t="s">
        <v>3</v>
      </c>
      <c r="BD2" s="102" t="s">
        <v>4</v>
      </c>
      <c r="BE2" s="102" t="s">
        <v>3</v>
      </c>
      <c r="BF2" s="102" t="s">
        <v>4</v>
      </c>
      <c r="BG2" s="12"/>
      <c r="BH2" s="12" t="s">
        <v>250</v>
      </c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ht="13.5" customHeight="1">
      <c r="A3" s="17"/>
      <c r="B3" s="74" t="s">
        <v>110</v>
      </c>
      <c r="C3" s="17" t="s">
        <v>4</v>
      </c>
      <c r="D3" s="17"/>
      <c r="E3" s="17">
        <f>SUM(E4:E10)</f>
        <v>12308</v>
      </c>
      <c r="F3" s="17">
        <f>SUM(F4:F10)</f>
        <v>0</v>
      </c>
      <c r="G3" s="17">
        <f aca="true" t="shared" si="0" ref="G3:L3">SUM(G4:G10)</f>
        <v>4442658</v>
      </c>
      <c r="H3" s="17">
        <f t="shared" si="0"/>
        <v>0</v>
      </c>
      <c r="I3" s="17">
        <f t="shared" si="0"/>
        <v>1421891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6">
        <f aca="true" t="shared" si="1" ref="M3:M9">SUM(E3:L3)</f>
        <v>5876857</v>
      </c>
      <c r="O3" s="17">
        <f aca="true" t="shared" si="2" ref="O3:AA3">SUM(O4:O9)</f>
        <v>0</v>
      </c>
      <c r="P3" s="17">
        <f t="shared" si="2"/>
        <v>443586.97000000003</v>
      </c>
      <c r="Q3" s="17">
        <f t="shared" si="2"/>
        <v>7</v>
      </c>
      <c r="R3" s="17">
        <f t="shared" si="2"/>
        <v>442587.87000000005</v>
      </c>
      <c r="S3" s="17">
        <f t="shared" si="2"/>
        <v>0</v>
      </c>
      <c r="T3" s="17">
        <f t="shared" si="2"/>
        <v>490522.69000000006</v>
      </c>
      <c r="U3" s="17">
        <f t="shared" si="2"/>
        <v>0</v>
      </c>
      <c r="V3" s="17">
        <f t="shared" si="2"/>
        <v>427946.7</v>
      </c>
      <c r="W3" s="17">
        <f t="shared" si="2"/>
        <v>0</v>
      </c>
      <c r="X3" s="17">
        <f t="shared" si="2"/>
        <v>441363.18</v>
      </c>
      <c r="Y3" s="17">
        <f t="shared" si="2"/>
        <v>0</v>
      </c>
      <c r="Z3" s="17">
        <f t="shared" si="2"/>
        <v>0</v>
      </c>
      <c r="AA3" s="17">
        <f t="shared" si="2"/>
        <v>0</v>
      </c>
      <c r="AB3" s="17">
        <f>SUM(AB4:AB9)</f>
        <v>0</v>
      </c>
      <c r="AC3" s="17"/>
      <c r="AD3" s="17"/>
      <c r="AE3" s="17"/>
      <c r="AF3" s="17">
        <f>SUM(AF4:AF10)</f>
        <v>0</v>
      </c>
      <c r="AG3" s="17">
        <f>SUM(AG4:AG10)</f>
        <v>0</v>
      </c>
      <c r="AH3" s="17">
        <f>SUM(AH4:AH10)</f>
        <v>0</v>
      </c>
      <c r="AI3" s="17"/>
      <c r="AJ3" s="17">
        <f>SUM(AJ4:AJ10)</f>
        <v>0</v>
      </c>
      <c r="AK3" s="17"/>
      <c r="AL3" s="17">
        <f>SUM(AL4:AL10)</f>
        <v>0</v>
      </c>
      <c r="AM3" s="17"/>
      <c r="AN3" s="17">
        <f>SUM(AN4:AN10)</f>
        <v>2246007.41</v>
      </c>
      <c r="AO3" s="17"/>
      <c r="AP3" s="17"/>
      <c r="AQ3" s="17">
        <f>M3-AN3</f>
        <v>3630849.59</v>
      </c>
      <c r="AR3" s="17"/>
      <c r="AS3" s="101" t="s">
        <v>213</v>
      </c>
      <c r="AT3" s="101" t="s">
        <v>152</v>
      </c>
      <c r="AU3" s="17">
        <f aca="true" t="shared" si="3" ref="AU3:BE3">SUM(AU4:AU10)</f>
        <v>0</v>
      </c>
      <c r="AV3" s="17">
        <f t="shared" si="3"/>
        <v>1416.3600000000001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1665278.83</v>
      </c>
      <c r="BA3" s="17">
        <f t="shared" si="3"/>
        <v>0</v>
      </c>
      <c r="BB3" s="17">
        <f t="shared" si="3"/>
        <v>579312.22</v>
      </c>
      <c r="BC3" s="17">
        <f t="shared" si="3"/>
        <v>0</v>
      </c>
      <c r="BD3" s="17">
        <f t="shared" si="3"/>
        <v>0</v>
      </c>
      <c r="BE3" s="17">
        <f t="shared" si="3"/>
        <v>0</v>
      </c>
      <c r="BF3" s="17">
        <f>SUM(BF4:BF10)</f>
        <v>2246007.41</v>
      </c>
      <c r="BG3" s="17"/>
      <c r="BH3" s="17">
        <f>SUM(BH4:BH10)</f>
        <v>0</v>
      </c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</row>
    <row r="4" spans="1:77" s="14" customFormat="1" ht="12.75">
      <c r="A4" s="29"/>
      <c r="B4" s="81" t="s">
        <v>164</v>
      </c>
      <c r="C4" s="29"/>
      <c r="D4" s="29"/>
      <c r="E4" s="29"/>
      <c r="F4" s="29"/>
      <c r="G4" s="29">
        <f>4936286-493628</f>
        <v>4442658</v>
      </c>
      <c r="H4" s="29"/>
      <c r="I4" s="29"/>
      <c r="J4" s="29"/>
      <c r="K4" s="29"/>
      <c r="L4" s="29"/>
      <c r="M4" s="29">
        <f>SUM(E4:L4)</f>
        <v>4442658</v>
      </c>
      <c r="N4" s="29"/>
      <c r="O4" s="29"/>
      <c r="P4" s="29">
        <v>332626.99</v>
      </c>
      <c r="Q4" s="29"/>
      <c r="R4" s="29">
        <f>331790.48-1598.88-665.86</f>
        <v>329525.74</v>
      </c>
      <c r="S4" s="29"/>
      <c r="T4" s="29">
        <f>369360.65-2798.04</f>
        <v>366562.61000000004</v>
      </c>
      <c r="U4" s="29"/>
      <c r="V4" s="29">
        <f>328973.2-1784.76</f>
        <v>327188.44</v>
      </c>
      <c r="W4" s="29"/>
      <c r="X4" s="29">
        <f>310001.31-626.26</f>
        <v>309375.05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14">
        <f>P4+R4+T4+V4+X4+Z4+AB4+AD4+AF4+AH4+AJ4+AL4</f>
        <v>1665278.83</v>
      </c>
      <c r="AO4" s="29"/>
      <c r="AP4" s="29"/>
      <c r="AQ4" s="14">
        <f>M4-AN4</f>
        <v>2777379.17</v>
      </c>
      <c r="AR4" s="29"/>
      <c r="AS4" s="87"/>
      <c r="AT4" s="87"/>
      <c r="AU4" s="29"/>
      <c r="AV4" s="29"/>
      <c r="AW4" s="29"/>
      <c r="AX4" s="29"/>
      <c r="AY4" s="29"/>
      <c r="AZ4" s="29">
        <f>AN4</f>
        <v>1665278.83</v>
      </c>
      <c r="BA4" s="29"/>
      <c r="BB4" s="26"/>
      <c r="BC4" s="29"/>
      <c r="BD4" s="29"/>
      <c r="BE4" s="26">
        <f>AU4+AW4+AY4+BA4+BC4</f>
        <v>0</v>
      </c>
      <c r="BF4" s="26">
        <f>AV4+AX4+AZ4+BB4+BD4</f>
        <v>1665278.83</v>
      </c>
      <c r="BG4" s="29"/>
      <c r="BH4" s="29">
        <f aca="true" t="shared" si="4" ref="BH4:BH10">BF4-AN4</f>
        <v>0</v>
      </c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</row>
    <row r="5" spans="1:77" s="14" customFormat="1" ht="12.75">
      <c r="A5" s="29"/>
      <c r="B5" s="81" t="s">
        <v>179</v>
      </c>
      <c r="C5" s="29"/>
      <c r="D5" s="29">
        <v>2</v>
      </c>
      <c r="E5" s="29">
        <f>D5*6838-1368</f>
        <v>12308</v>
      </c>
      <c r="F5" s="29"/>
      <c r="G5" s="29"/>
      <c r="H5" s="29"/>
      <c r="I5" s="29"/>
      <c r="J5" s="29"/>
      <c r="K5" s="29"/>
      <c r="L5" s="29"/>
      <c r="M5" s="29">
        <f t="shared" si="1"/>
        <v>12308</v>
      </c>
      <c r="N5" s="29"/>
      <c r="O5" s="29"/>
      <c r="P5" s="29"/>
      <c r="Q5" s="29">
        <v>7</v>
      </c>
      <c r="R5" s="29">
        <v>826.21</v>
      </c>
      <c r="S5" s="29"/>
      <c r="T5" s="29">
        <v>590.15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14">
        <f aca="true" t="shared" si="5" ref="AN5:AN18">P5+R5+T5+V5+X5+Z5+AB5+AD5+AF5+AH5+AJ5+AL5</f>
        <v>1416.3600000000001</v>
      </c>
      <c r="AO5" s="29"/>
      <c r="AP5" s="29"/>
      <c r="AQ5" s="14">
        <f>M5-AN5</f>
        <v>10891.64</v>
      </c>
      <c r="AR5" s="29"/>
      <c r="AS5" s="87"/>
      <c r="AT5" s="87"/>
      <c r="AU5" s="29"/>
      <c r="AV5" s="29">
        <f>AN5</f>
        <v>1416.3600000000001</v>
      </c>
      <c r="AW5" s="29"/>
      <c r="AX5" s="29"/>
      <c r="AY5" s="29"/>
      <c r="AZ5" s="29"/>
      <c r="BA5" s="29"/>
      <c r="BB5" s="26"/>
      <c r="BC5" s="29"/>
      <c r="BD5" s="29"/>
      <c r="BE5" s="26">
        <f aca="true" t="shared" si="6" ref="BE5:BF10">AU5+AW5+AY5+BA5+BC5</f>
        <v>0</v>
      </c>
      <c r="BF5" s="26">
        <f t="shared" si="6"/>
        <v>1416.3600000000001</v>
      </c>
      <c r="BG5" s="29"/>
      <c r="BH5" s="29">
        <f t="shared" si="4"/>
        <v>0</v>
      </c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</row>
    <row r="6" spans="1:77" s="14" customFormat="1" ht="12.75">
      <c r="A6" s="29"/>
      <c r="B6" s="81" t="s">
        <v>195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>
        <f t="shared" si="1"/>
        <v>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14">
        <f>P6+R6+T6+V6+X6+Z6+AB6+AD6+AF6+AH6+AJ6+AL6</f>
        <v>0</v>
      </c>
      <c r="AO6" s="29"/>
      <c r="AP6" s="29"/>
      <c r="AQ6" s="14">
        <f>M6-AN6</f>
        <v>0</v>
      </c>
      <c r="AR6" s="29"/>
      <c r="AS6" s="87"/>
      <c r="AT6" s="87"/>
      <c r="AU6" s="29"/>
      <c r="AV6" s="29"/>
      <c r="AW6" s="29"/>
      <c r="AX6" s="29"/>
      <c r="AY6" s="29"/>
      <c r="AZ6" s="29"/>
      <c r="BA6" s="29"/>
      <c r="BB6" s="26"/>
      <c r="BC6" s="29"/>
      <c r="BD6" s="29"/>
      <c r="BE6" s="26">
        <f t="shared" si="6"/>
        <v>0</v>
      </c>
      <c r="BF6" s="26">
        <f t="shared" si="6"/>
        <v>0</v>
      </c>
      <c r="BG6" s="29"/>
      <c r="BH6" s="29">
        <f t="shared" si="4"/>
        <v>0</v>
      </c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4" customFormat="1" ht="12.75">
      <c r="A7" s="29"/>
      <c r="B7" s="81" t="s">
        <v>165</v>
      </c>
      <c r="C7" s="29"/>
      <c r="D7" s="29"/>
      <c r="E7" s="29"/>
      <c r="F7" s="29"/>
      <c r="G7" s="29"/>
      <c r="H7" s="29"/>
      <c r="I7" s="29">
        <v>995326</v>
      </c>
      <c r="J7" s="29"/>
      <c r="K7" s="29"/>
      <c r="L7" s="29"/>
      <c r="M7" s="29">
        <f t="shared" si="1"/>
        <v>995326</v>
      </c>
      <c r="N7" s="29"/>
      <c r="O7" s="29"/>
      <c r="P7" s="29">
        <v>78198.83</v>
      </c>
      <c r="Q7" s="29"/>
      <c r="R7" s="29">
        <v>79474.77</v>
      </c>
      <c r="S7" s="29"/>
      <c r="T7" s="29">
        <v>84495.18</v>
      </c>
      <c r="U7" s="29"/>
      <c r="V7" s="29">
        <f>67494.3-633.84</f>
        <v>66860.46</v>
      </c>
      <c r="W7" s="29"/>
      <c r="X7" s="29">
        <v>80107.06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14">
        <f t="shared" si="5"/>
        <v>389136.3</v>
      </c>
      <c r="AO7" s="29"/>
      <c r="AP7" s="29"/>
      <c r="AQ7" s="14">
        <f aca="true" t="shared" si="7" ref="AQ7:AQ18">M7-AN7</f>
        <v>606189.7</v>
      </c>
      <c r="AR7" s="29"/>
      <c r="AS7" s="87"/>
      <c r="AT7" s="87"/>
      <c r="AU7" s="29"/>
      <c r="AV7" s="29"/>
      <c r="AW7" s="29"/>
      <c r="AX7" s="29"/>
      <c r="AY7" s="29"/>
      <c r="AZ7" s="29"/>
      <c r="BA7" s="29"/>
      <c r="BB7" s="26">
        <f>AN7</f>
        <v>389136.3</v>
      </c>
      <c r="BC7" s="29"/>
      <c r="BD7" s="29"/>
      <c r="BE7" s="26">
        <f t="shared" si="6"/>
        <v>0</v>
      </c>
      <c r="BF7" s="26">
        <f t="shared" si="6"/>
        <v>389136.3</v>
      </c>
      <c r="BG7" s="29"/>
      <c r="BH7" s="29">
        <f t="shared" si="4"/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</row>
    <row r="8" spans="2:60" s="14" customFormat="1" ht="12.75">
      <c r="B8" s="81" t="s">
        <v>166</v>
      </c>
      <c r="E8" s="29"/>
      <c r="F8" s="29"/>
      <c r="G8" s="29"/>
      <c r="H8" s="29"/>
      <c r="I8" s="29">
        <v>426565</v>
      </c>
      <c r="J8" s="29"/>
      <c r="K8" s="29"/>
      <c r="L8" s="29"/>
      <c r="M8" s="29">
        <f t="shared" si="1"/>
        <v>426565</v>
      </c>
      <c r="N8" s="29"/>
      <c r="P8" s="29">
        <v>32761.15</v>
      </c>
      <c r="R8" s="14">
        <v>32761.15</v>
      </c>
      <c r="T8" s="14">
        <v>38874.75</v>
      </c>
      <c r="V8" s="14">
        <v>33897.8</v>
      </c>
      <c r="X8" s="14">
        <v>51881.07</v>
      </c>
      <c r="AL8" s="29"/>
      <c r="AN8" s="14">
        <f t="shared" si="5"/>
        <v>190175.92</v>
      </c>
      <c r="AQ8" s="14">
        <f t="shared" si="7"/>
        <v>236389.08</v>
      </c>
      <c r="AS8" s="87"/>
      <c r="AT8" s="87"/>
      <c r="BB8" s="26">
        <f>AN8</f>
        <v>190175.92</v>
      </c>
      <c r="BE8" s="26">
        <f t="shared" si="6"/>
        <v>0</v>
      </c>
      <c r="BF8" s="26">
        <f t="shared" si="6"/>
        <v>190175.92</v>
      </c>
      <c r="BH8" s="29">
        <f t="shared" si="4"/>
        <v>0</v>
      </c>
    </row>
    <row r="9" spans="2:60" s="14" customFormat="1" ht="12.75">
      <c r="B9" s="81" t="s">
        <v>237</v>
      </c>
      <c r="E9" s="29"/>
      <c r="F9" s="29"/>
      <c r="G9" s="29"/>
      <c r="H9" s="29"/>
      <c r="I9" s="29"/>
      <c r="J9" s="29"/>
      <c r="K9" s="29"/>
      <c r="L9" s="29"/>
      <c r="M9" s="29">
        <f t="shared" si="1"/>
        <v>0</v>
      </c>
      <c r="N9" s="29"/>
      <c r="AN9" s="14">
        <f t="shared" si="5"/>
        <v>0</v>
      </c>
      <c r="AQ9" s="14">
        <f t="shared" si="7"/>
        <v>0</v>
      </c>
      <c r="AS9" s="87"/>
      <c r="AT9" s="87"/>
      <c r="AX9" s="14">
        <f>AN9</f>
        <v>0</v>
      </c>
      <c r="BB9" s="2"/>
      <c r="BE9" s="26">
        <f t="shared" si="6"/>
        <v>0</v>
      </c>
      <c r="BF9" s="26">
        <f t="shared" si="6"/>
        <v>0</v>
      </c>
      <c r="BH9" s="29">
        <f t="shared" si="4"/>
        <v>0</v>
      </c>
    </row>
    <row r="10" spans="2:60" s="14" customFormat="1" ht="12.75">
      <c r="B10" s="81"/>
      <c r="E10" s="29"/>
      <c r="F10" s="29"/>
      <c r="G10" s="29"/>
      <c r="H10" s="29"/>
      <c r="I10" s="29"/>
      <c r="J10" s="29"/>
      <c r="K10" s="29"/>
      <c r="L10" s="29"/>
      <c r="N10" s="29"/>
      <c r="AN10" s="14">
        <f t="shared" si="5"/>
        <v>0</v>
      </c>
      <c r="AQ10" s="14">
        <f t="shared" si="7"/>
        <v>0</v>
      </c>
      <c r="AS10" s="87"/>
      <c r="AT10" s="87"/>
      <c r="BB10" s="2"/>
      <c r="BE10" s="26">
        <f t="shared" si="6"/>
        <v>0</v>
      </c>
      <c r="BF10" s="26">
        <f t="shared" si="6"/>
        <v>0</v>
      </c>
      <c r="BH10" s="29">
        <f t="shared" si="4"/>
        <v>0</v>
      </c>
    </row>
    <row r="11" spans="1:77" ht="30">
      <c r="A11" s="17"/>
      <c r="B11" s="74" t="s">
        <v>109</v>
      </c>
      <c r="C11" s="17" t="s">
        <v>4</v>
      </c>
      <c r="D11" s="17"/>
      <c r="E11" s="17">
        <f>SUM(E12:E18)</f>
        <v>2708</v>
      </c>
      <c r="F11" s="17">
        <f>SUM(F12:F18)</f>
        <v>0</v>
      </c>
      <c r="G11" s="17">
        <f aca="true" t="shared" si="8" ref="G11:L11">SUM(G12:G18)</f>
        <v>977385</v>
      </c>
      <c r="H11" s="17">
        <f t="shared" si="8"/>
        <v>0</v>
      </c>
      <c r="I11" s="17">
        <f t="shared" si="8"/>
        <v>312816</v>
      </c>
      <c r="J11" s="17">
        <f t="shared" si="8"/>
        <v>0</v>
      </c>
      <c r="K11" s="17">
        <f t="shared" si="8"/>
        <v>0</v>
      </c>
      <c r="L11" s="17">
        <f t="shared" si="8"/>
        <v>0</v>
      </c>
      <c r="M11" s="16">
        <f aca="true" t="shared" si="9" ref="M11:M17">SUM(E11:L11)</f>
        <v>1292909</v>
      </c>
      <c r="O11" s="17">
        <f aca="true" t="shared" si="10" ref="O11:AE11">SUM(O12:O18)</f>
        <v>0</v>
      </c>
      <c r="P11" s="17">
        <f t="shared" si="10"/>
        <v>93934.68</v>
      </c>
      <c r="Q11" s="17">
        <f t="shared" si="10"/>
        <v>0</v>
      </c>
      <c r="R11" s="17">
        <f t="shared" si="10"/>
        <v>94118.96999999999</v>
      </c>
      <c r="S11" s="17">
        <f t="shared" si="10"/>
        <v>0</v>
      </c>
      <c r="T11" s="17">
        <f>SUM(T12:T18)</f>
        <v>105102.2</v>
      </c>
      <c r="U11" s="17">
        <f t="shared" si="10"/>
        <v>0</v>
      </c>
      <c r="V11" s="17">
        <f t="shared" si="10"/>
        <v>93088.57</v>
      </c>
      <c r="W11" s="17">
        <f t="shared" si="10"/>
        <v>0</v>
      </c>
      <c r="X11" s="17">
        <f>SUM(X12:X18)</f>
        <v>94666.79000000001</v>
      </c>
      <c r="Y11" s="17">
        <f t="shared" si="10"/>
        <v>0</v>
      </c>
      <c r="Z11" s="17">
        <f t="shared" si="10"/>
        <v>0</v>
      </c>
      <c r="AA11" s="17">
        <f t="shared" si="10"/>
        <v>0</v>
      </c>
      <c r="AB11" s="17">
        <f t="shared" si="10"/>
        <v>0</v>
      </c>
      <c r="AC11" s="17">
        <f t="shared" si="10"/>
        <v>0</v>
      </c>
      <c r="AD11" s="17">
        <f t="shared" si="10"/>
        <v>0</v>
      </c>
      <c r="AE11" s="17">
        <f t="shared" si="10"/>
        <v>0</v>
      </c>
      <c r="AF11" s="17">
        <f>SUM(AF12:AF18)</f>
        <v>0</v>
      </c>
      <c r="AG11" s="17">
        <f>SUM(AG12:AG18)</f>
        <v>0</v>
      </c>
      <c r="AH11" s="17">
        <f>SUM(AH12:AH18)</f>
        <v>0</v>
      </c>
      <c r="AI11" s="17"/>
      <c r="AJ11" s="17">
        <f>SUM(AJ12:AJ18)</f>
        <v>0</v>
      </c>
      <c r="AK11" s="17"/>
      <c r="AL11" s="17">
        <f>SUM(AL12:AL18)</f>
        <v>0</v>
      </c>
      <c r="AM11" s="17"/>
      <c r="AN11" s="17">
        <f>SUM(AN12:AN18)</f>
        <v>480911.21</v>
      </c>
      <c r="AO11" s="17"/>
      <c r="AP11" s="17"/>
      <c r="AQ11" s="17">
        <f>M11-AN11</f>
        <v>811997.79</v>
      </c>
      <c r="AR11" s="17"/>
      <c r="AS11" s="101"/>
      <c r="AT11" s="101"/>
      <c r="AU11" s="17">
        <f aca="true" t="shared" si="11" ref="AU11:BH11">SUM(AU12:AU18)</f>
        <v>0</v>
      </c>
      <c r="AV11" s="17">
        <f t="shared" si="11"/>
        <v>119.11000000000001</v>
      </c>
      <c r="AW11" s="17">
        <f t="shared" si="11"/>
        <v>0</v>
      </c>
      <c r="AX11" s="17">
        <f t="shared" si="11"/>
        <v>0</v>
      </c>
      <c r="AY11" s="17">
        <f t="shared" si="11"/>
        <v>0</v>
      </c>
      <c r="AZ11" s="17">
        <f t="shared" si="11"/>
        <v>359031.54000000004</v>
      </c>
      <c r="BA11" s="17">
        <f t="shared" si="11"/>
        <v>0</v>
      </c>
      <c r="BB11" s="17">
        <f t="shared" si="11"/>
        <v>121760.56</v>
      </c>
      <c r="BC11" s="17">
        <f t="shared" si="11"/>
        <v>0</v>
      </c>
      <c r="BD11" s="17">
        <f t="shared" si="11"/>
        <v>0</v>
      </c>
      <c r="BE11" s="17">
        <f t="shared" si="11"/>
        <v>0</v>
      </c>
      <c r="BF11" s="17">
        <f t="shared" si="11"/>
        <v>480911.21</v>
      </c>
      <c r="BG11" s="17"/>
      <c r="BH11" s="17">
        <f t="shared" si="11"/>
        <v>0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4" customFormat="1" ht="12.75">
      <c r="A12" s="29"/>
      <c r="B12" s="81" t="s">
        <v>167</v>
      </c>
      <c r="C12" s="29"/>
      <c r="D12" s="29"/>
      <c r="E12" s="29"/>
      <c r="F12" s="29"/>
      <c r="G12" s="29">
        <f aca="true" t="shared" si="12" ref="G12:L12">ROUND(G4*0.22,0)</f>
        <v>977385</v>
      </c>
      <c r="H12" s="29">
        <f t="shared" si="12"/>
        <v>0</v>
      </c>
      <c r="I12" s="29">
        <f t="shared" si="12"/>
        <v>0</v>
      </c>
      <c r="J12" s="29">
        <f t="shared" si="12"/>
        <v>0</v>
      </c>
      <c r="K12" s="29">
        <f t="shared" si="12"/>
        <v>0</v>
      </c>
      <c r="L12" s="29">
        <f t="shared" si="12"/>
        <v>0</v>
      </c>
      <c r="M12" s="29">
        <f t="shared" si="9"/>
        <v>977385</v>
      </c>
      <c r="N12" s="29"/>
      <c r="O12" s="29"/>
      <c r="P12" s="29">
        <v>70627.67</v>
      </c>
      <c r="Q12" s="29"/>
      <c r="R12" s="29">
        <v>70461.78</v>
      </c>
      <c r="S12" s="29"/>
      <c r="T12" s="29">
        <v>79337.23</v>
      </c>
      <c r="U12" s="29"/>
      <c r="V12" s="29">
        <v>71829.34</v>
      </c>
      <c r="W12" s="29"/>
      <c r="X12" s="29">
        <f>66775.52</f>
        <v>66775.52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14">
        <f t="shared" si="5"/>
        <v>359031.54000000004</v>
      </c>
      <c r="AO12" s="29"/>
      <c r="AP12" s="29"/>
      <c r="AQ12" s="14">
        <f t="shared" si="7"/>
        <v>618353.46</v>
      </c>
      <c r="AR12" s="29"/>
      <c r="AS12" s="87"/>
      <c r="AT12" s="87"/>
      <c r="AU12" s="29"/>
      <c r="AV12" s="29"/>
      <c r="AW12" s="29"/>
      <c r="AX12" s="29"/>
      <c r="AY12" s="29"/>
      <c r="AZ12" s="29">
        <f>AN12</f>
        <v>359031.54000000004</v>
      </c>
      <c r="BA12" s="80"/>
      <c r="BB12" s="26"/>
      <c r="BC12" s="29"/>
      <c r="BD12" s="29"/>
      <c r="BE12" s="26">
        <f aca="true" t="shared" si="13" ref="BE12:BF18">AU12+AW12+AY12+BA12+BC12</f>
        <v>0</v>
      </c>
      <c r="BF12" s="26">
        <f t="shared" si="13"/>
        <v>359031.54000000004</v>
      </c>
      <c r="BG12" s="29"/>
      <c r="BH12" s="29">
        <f aca="true" t="shared" si="14" ref="BH12:BH18">BF12-AN12</f>
        <v>0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s="14" customFormat="1" ht="12.75">
      <c r="A13" s="29"/>
      <c r="B13" s="81" t="s">
        <v>180</v>
      </c>
      <c r="C13" s="29"/>
      <c r="D13" s="29">
        <v>2</v>
      </c>
      <c r="E13" s="29">
        <f>D13*1504-300</f>
        <v>2708</v>
      </c>
      <c r="F13" s="29"/>
      <c r="G13" s="29">
        <f aca="true" t="shared" si="15" ref="G13:L16">ROUND(G5*0.22,0)</f>
        <v>0</v>
      </c>
      <c r="H13" s="29">
        <f t="shared" si="15"/>
        <v>0</v>
      </c>
      <c r="I13" s="29">
        <f t="shared" si="15"/>
        <v>0</v>
      </c>
      <c r="J13" s="29">
        <f t="shared" si="15"/>
        <v>0</v>
      </c>
      <c r="K13" s="29">
        <f t="shared" si="15"/>
        <v>0</v>
      </c>
      <c r="L13" s="29">
        <f t="shared" si="15"/>
        <v>0</v>
      </c>
      <c r="M13" s="29">
        <f t="shared" si="9"/>
        <v>2708</v>
      </c>
      <c r="N13" s="29"/>
      <c r="O13" s="29"/>
      <c r="P13" s="29"/>
      <c r="Q13" s="29"/>
      <c r="R13" s="29">
        <v>69.48</v>
      </c>
      <c r="S13" s="29"/>
      <c r="T13" s="29">
        <v>49.63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4">
        <f t="shared" si="5"/>
        <v>119.11000000000001</v>
      </c>
      <c r="AO13" s="29"/>
      <c r="AP13" s="29"/>
      <c r="AQ13" s="14">
        <f t="shared" si="7"/>
        <v>2588.89</v>
      </c>
      <c r="AR13" s="29"/>
      <c r="AS13" s="87"/>
      <c r="AT13" s="87"/>
      <c r="AU13" s="29"/>
      <c r="AV13" s="29">
        <f>AN13</f>
        <v>119.11000000000001</v>
      </c>
      <c r="AW13" s="29"/>
      <c r="AX13" s="29"/>
      <c r="AY13" s="29"/>
      <c r="AZ13" s="29"/>
      <c r="BA13" s="29"/>
      <c r="BB13" s="26"/>
      <c r="BC13" s="29"/>
      <c r="BD13" s="29"/>
      <c r="BE13" s="26">
        <f t="shared" si="13"/>
        <v>0</v>
      </c>
      <c r="BF13" s="26">
        <f t="shared" si="13"/>
        <v>119.11000000000001</v>
      </c>
      <c r="BG13" s="29"/>
      <c r="BH13" s="29">
        <f t="shared" si="14"/>
        <v>0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s="14" customFormat="1" ht="12.75">
      <c r="A14" s="29"/>
      <c r="B14" s="81" t="s">
        <v>218</v>
      </c>
      <c r="C14" s="29"/>
      <c r="D14" s="29"/>
      <c r="E14" s="29"/>
      <c r="F14" s="29"/>
      <c r="G14" s="29">
        <f t="shared" si="15"/>
        <v>0</v>
      </c>
      <c r="H14" s="29">
        <f t="shared" si="15"/>
        <v>0</v>
      </c>
      <c r="I14" s="29">
        <f t="shared" si="15"/>
        <v>0</v>
      </c>
      <c r="J14" s="29">
        <f t="shared" si="15"/>
        <v>0</v>
      </c>
      <c r="K14" s="29">
        <f t="shared" si="15"/>
        <v>0</v>
      </c>
      <c r="L14" s="29">
        <f t="shared" si="15"/>
        <v>0</v>
      </c>
      <c r="M14" s="29">
        <f t="shared" si="9"/>
        <v>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14">
        <f>P14+R14+T14+V14+X14+Z14+AB14+AD14+AF14+AH14+AJ14+AL14</f>
        <v>0</v>
      </c>
      <c r="AO14" s="29"/>
      <c r="AP14" s="29"/>
      <c r="AQ14" s="14">
        <f>M14-AN14</f>
        <v>0</v>
      </c>
      <c r="AR14" s="29"/>
      <c r="AS14" s="87"/>
      <c r="AT14" s="87"/>
      <c r="AU14" s="29"/>
      <c r="AV14" s="29"/>
      <c r="AW14" s="29"/>
      <c r="AX14" s="29"/>
      <c r="AY14" s="29"/>
      <c r="AZ14" s="29"/>
      <c r="BA14" s="29"/>
      <c r="BB14" s="26"/>
      <c r="BC14" s="29"/>
      <c r="BD14" s="29"/>
      <c r="BE14" s="26">
        <f t="shared" si="13"/>
        <v>0</v>
      </c>
      <c r="BF14" s="26">
        <f t="shared" si="13"/>
        <v>0</v>
      </c>
      <c r="BG14" s="29"/>
      <c r="BH14" s="29">
        <f t="shared" si="14"/>
        <v>0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14" customFormat="1" ht="12.75">
      <c r="A15" s="29"/>
      <c r="B15" s="81" t="s">
        <v>168</v>
      </c>
      <c r="C15" s="29"/>
      <c r="D15" s="29"/>
      <c r="E15" s="29"/>
      <c r="F15" s="29"/>
      <c r="G15" s="29">
        <f t="shared" si="15"/>
        <v>0</v>
      </c>
      <c r="H15" s="29">
        <f t="shared" si="15"/>
        <v>0</v>
      </c>
      <c r="I15" s="29">
        <f t="shared" si="15"/>
        <v>218972</v>
      </c>
      <c r="J15" s="29">
        <f t="shared" si="15"/>
        <v>0</v>
      </c>
      <c r="K15" s="29">
        <f t="shared" si="15"/>
        <v>0</v>
      </c>
      <c r="L15" s="29">
        <f t="shared" si="15"/>
        <v>0</v>
      </c>
      <c r="M15" s="29">
        <f t="shared" si="9"/>
        <v>218972</v>
      </c>
      <c r="N15" s="29"/>
      <c r="O15" s="29"/>
      <c r="P15" s="29">
        <v>16320.4</v>
      </c>
      <c r="Q15" s="29"/>
      <c r="R15" s="29">
        <v>16601.09</v>
      </c>
      <c r="S15" s="29"/>
      <c r="T15" s="29">
        <v>17451.47</v>
      </c>
      <c r="U15" s="29"/>
      <c r="V15" s="29">
        <f>13965.4+57.15</f>
        <v>14022.55</v>
      </c>
      <c r="W15" s="29"/>
      <c r="X15" s="29">
        <v>16712.78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14">
        <f t="shared" si="5"/>
        <v>81108.29</v>
      </c>
      <c r="AO15" s="29"/>
      <c r="AP15" s="29"/>
      <c r="AQ15" s="14">
        <f t="shared" si="7"/>
        <v>137863.71000000002</v>
      </c>
      <c r="AR15" s="29"/>
      <c r="AS15" s="87"/>
      <c r="AT15" s="87"/>
      <c r="AU15" s="29"/>
      <c r="AV15" s="29"/>
      <c r="AW15" s="29"/>
      <c r="AX15" s="29"/>
      <c r="AY15" s="29"/>
      <c r="AZ15" s="29"/>
      <c r="BA15" s="29"/>
      <c r="BB15" s="26">
        <f>AN15</f>
        <v>81108.29</v>
      </c>
      <c r="BC15" s="29"/>
      <c r="BD15" s="29"/>
      <c r="BE15" s="26">
        <f t="shared" si="13"/>
        <v>0</v>
      </c>
      <c r="BF15" s="26">
        <f t="shared" si="13"/>
        <v>81108.29</v>
      </c>
      <c r="BG15" s="29"/>
      <c r="BH15" s="29">
        <f t="shared" si="14"/>
        <v>0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</row>
    <row r="16" spans="2:60" s="14" customFormat="1" ht="12.75">
      <c r="B16" s="81" t="s">
        <v>169</v>
      </c>
      <c r="E16" s="29"/>
      <c r="F16" s="29"/>
      <c r="G16" s="29">
        <f t="shared" si="15"/>
        <v>0</v>
      </c>
      <c r="H16" s="29">
        <f t="shared" si="15"/>
        <v>0</v>
      </c>
      <c r="I16" s="29">
        <f t="shared" si="15"/>
        <v>93844</v>
      </c>
      <c r="J16" s="29">
        <f t="shared" si="15"/>
        <v>0</v>
      </c>
      <c r="K16" s="29">
        <f t="shared" si="15"/>
        <v>0</v>
      </c>
      <c r="L16" s="29">
        <f t="shared" si="15"/>
        <v>0</v>
      </c>
      <c r="M16" s="29">
        <f t="shared" si="9"/>
        <v>93844</v>
      </c>
      <c r="N16" s="29"/>
      <c r="P16" s="29">
        <v>6986.61</v>
      </c>
      <c r="R16" s="14">
        <v>6986.62</v>
      </c>
      <c r="T16" s="14">
        <v>8263.87</v>
      </c>
      <c r="V16" s="14">
        <v>7236.68</v>
      </c>
      <c r="X16" s="14">
        <v>11178.49</v>
      </c>
      <c r="AL16" s="29"/>
      <c r="AN16" s="14">
        <f t="shared" si="5"/>
        <v>40652.27</v>
      </c>
      <c r="AQ16" s="14">
        <f t="shared" si="7"/>
        <v>53191.73</v>
      </c>
      <c r="AS16" s="87"/>
      <c r="AT16" s="87"/>
      <c r="BB16" s="26">
        <f>AN16</f>
        <v>40652.27</v>
      </c>
      <c r="BE16" s="26">
        <f t="shared" si="13"/>
        <v>0</v>
      </c>
      <c r="BF16" s="26">
        <f t="shared" si="13"/>
        <v>40652.27</v>
      </c>
      <c r="BH16" s="29">
        <f t="shared" si="14"/>
        <v>0</v>
      </c>
    </row>
    <row r="17" spans="2:60" s="14" customFormat="1" ht="12.75">
      <c r="B17" s="81" t="s">
        <v>238</v>
      </c>
      <c r="E17" s="29"/>
      <c r="F17" s="29"/>
      <c r="G17" s="29"/>
      <c r="H17" s="29"/>
      <c r="I17" s="29"/>
      <c r="J17" s="29"/>
      <c r="K17" s="29"/>
      <c r="L17" s="29"/>
      <c r="M17" s="29">
        <f t="shared" si="9"/>
        <v>0</v>
      </c>
      <c r="N17" s="29"/>
      <c r="AN17" s="14">
        <f t="shared" si="5"/>
        <v>0</v>
      </c>
      <c r="AQ17" s="14">
        <f t="shared" si="7"/>
        <v>0</v>
      </c>
      <c r="AS17" s="87"/>
      <c r="AT17" s="87"/>
      <c r="AX17" s="14">
        <f>AN17</f>
        <v>0</v>
      </c>
      <c r="BB17" s="2"/>
      <c r="BE17" s="26">
        <f t="shared" si="13"/>
        <v>0</v>
      </c>
      <c r="BF17" s="26">
        <f t="shared" si="13"/>
        <v>0</v>
      </c>
      <c r="BH17" s="29">
        <f t="shared" si="14"/>
        <v>0</v>
      </c>
    </row>
    <row r="18" spans="2:60" s="14" customFormat="1" ht="12.75">
      <c r="B18" s="82"/>
      <c r="E18" s="29"/>
      <c r="F18" s="29"/>
      <c r="G18" s="29"/>
      <c r="H18" s="29"/>
      <c r="I18" s="29"/>
      <c r="J18" s="29"/>
      <c r="K18" s="29"/>
      <c r="L18" s="29"/>
      <c r="N18" s="29"/>
      <c r="AN18" s="14">
        <f t="shared" si="5"/>
        <v>0</v>
      </c>
      <c r="AQ18" s="14">
        <f t="shared" si="7"/>
        <v>0</v>
      </c>
      <c r="AS18" s="87"/>
      <c r="AT18" s="87"/>
      <c r="BB18" s="2"/>
      <c r="BE18" s="26">
        <f t="shared" si="13"/>
        <v>0</v>
      </c>
      <c r="BF18" s="26">
        <f t="shared" si="13"/>
        <v>0</v>
      </c>
      <c r="BH18" s="29">
        <f t="shared" si="14"/>
        <v>0</v>
      </c>
    </row>
    <row r="19" spans="2:60" s="16" customFormat="1" ht="15">
      <c r="B19" s="63" t="s">
        <v>111</v>
      </c>
      <c r="E19" s="17">
        <f>E21+E22+E23+E24+E25+E44+E80+E96+E110+E144+E193+E203+E204+E221+E222+E237+E252+E271+E272+E273+E274+E275+E276</f>
        <v>5334</v>
      </c>
      <c r="F19" s="17">
        <f aca="true" t="shared" si="16" ref="F19:AN19">F21+F22+F23+F24+F25+F44+F80+F96+F110+F144+F193+F203+F204+F221+F222+F237+F252+F271+F272+F273+F274+F275+F276</f>
        <v>0</v>
      </c>
      <c r="G19" s="17">
        <f t="shared" si="16"/>
        <v>0</v>
      </c>
      <c r="H19" s="17">
        <f t="shared" si="16"/>
        <v>0</v>
      </c>
      <c r="I19" s="17">
        <f t="shared" si="16"/>
        <v>183377</v>
      </c>
      <c r="J19" s="17">
        <f t="shared" si="16"/>
        <v>49160</v>
      </c>
      <c r="K19" s="17">
        <f t="shared" si="16"/>
        <v>0</v>
      </c>
      <c r="L19" s="17">
        <f t="shared" si="16"/>
        <v>0</v>
      </c>
      <c r="M19" s="16">
        <f>SUM(E19:L19)</f>
        <v>237871</v>
      </c>
      <c r="N19" s="16">
        <f>5928+300+177077</f>
        <v>183305</v>
      </c>
      <c r="O19" s="17">
        <f t="shared" si="16"/>
        <v>0</v>
      </c>
      <c r="P19" s="17">
        <f t="shared" si="16"/>
        <v>0</v>
      </c>
      <c r="Q19" s="17">
        <f t="shared" si="16"/>
        <v>1801</v>
      </c>
      <c r="R19" s="17">
        <f t="shared" si="16"/>
        <v>54144</v>
      </c>
      <c r="S19" s="17">
        <f t="shared" si="16"/>
        <v>0</v>
      </c>
      <c r="T19" s="17">
        <f t="shared" si="16"/>
        <v>0</v>
      </c>
      <c r="U19" s="17">
        <f t="shared" si="16"/>
        <v>0</v>
      </c>
      <c r="V19" s="17">
        <f t="shared" si="16"/>
        <v>0</v>
      </c>
      <c r="W19" s="17">
        <f t="shared" si="16"/>
        <v>53</v>
      </c>
      <c r="X19" s="17">
        <f t="shared" si="16"/>
        <v>56710</v>
      </c>
      <c r="Y19" s="17">
        <f t="shared" si="16"/>
        <v>0</v>
      </c>
      <c r="Z19" s="17">
        <f t="shared" si="16"/>
        <v>0</v>
      </c>
      <c r="AA19" s="17">
        <f t="shared" si="16"/>
        <v>0</v>
      </c>
      <c r="AB19" s="17">
        <f t="shared" si="16"/>
        <v>0</v>
      </c>
      <c r="AC19" s="17">
        <f t="shared" si="16"/>
        <v>0</v>
      </c>
      <c r="AD19" s="17">
        <f t="shared" si="16"/>
        <v>0</v>
      </c>
      <c r="AE19" s="17">
        <f t="shared" si="16"/>
        <v>0</v>
      </c>
      <c r="AF19" s="17">
        <f t="shared" si="16"/>
        <v>0</v>
      </c>
      <c r="AG19" s="17">
        <f t="shared" si="16"/>
        <v>0</v>
      </c>
      <c r="AH19" s="17">
        <f t="shared" si="16"/>
        <v>0</v>
      </c>
      <c r="AI19" s="17">
        <f t="shared" si="16"/>
        <v>0</v>
      </c>
      <c r="AJ19" s="17">
        <f t="shared" si="16"/>
        <v>0</v>
      </c>
      <c r="AK19" s="17">
        <f t="shared" si="16"/>
        <v>0</v>
      </c>
      <c r="AL19" s="17">
        <f t="shared" si="16"/>
        <v>0</v>
      </c>
      <c r="AM19" s="17">
        <f t="shared" si="16"/>
        <v>1854</v>
      </c>
      <c r="AN19" s="17">
        <f t="shared" si="16"/>
        <v>110854</v>
      </c>
      <c r="AQ19" s="17">
        <f>AQ21+AQ22+AQ23+AQ24+AQ25+AQ44+AQ80+AQ96+AQ110+AQ144+AQ193+AQ203+AQ204+AQ221+AQ222+AQ237+AQ252+AQ271+AQ272+AQ273+AQ274+AQ275+AQ276</f>
        <v>127017</v>
      </c>
      <c r="AS19" s="18"/>
      <c r="AT19" s="18"/>
      <c r="AU19" s="17">
        <f aca="true" t="shared" si="17" ref="AU19:BH19">AU21+AU22+AU23+AU24+AU25+AU44+AU80+AU96+AU110+AU144+AU193+AU203+AU204+AU221+AU222+AU237+AU252+AU271+AU272+AU273+AU274+AU275+AU276</f>
        <v>0</v>
      </c>
      <c r="AV19" s="17">
        <f t="shared" si="17"/>
        <v>0</v>
      </c>
      <c r="AW19" s="17">
        <f t="shared" si="17"/>
        <v>0</v>
      </c>
      <c r="AX19" s="17">
        <f t="shared" si="17"/>
        <v>0</v>
      </c>
      <c r="AY19" s="17">
        <f t="shared" si="17"/>
        <v>0</v>
      </c>
      <c r="AZ19" s="17">
        <f t="shared" si="17"/>
        <v>0</v>
      </c>
      <c r="BA19" s="17">
        <f t="shared" si="17"/>
        <v>1854</v>
      </c>
      <c r="BB19" s="17">
        <f t="shared" si="17"/>
        <v>110854</v>
      </c>
      <c r="BC19" s="17">
        <f t="shared" si="17"/>
        <v>0</v>
      </c>
      <c r="BD19" s="17">
        <f t="shared" si="17"/>
        <v>0</v>
      </c>
      <c r="BE19" s="17">
        <f t="shared" si="17"/>
        <v>1854</v>
      </c>
      <c r="BF19" s="17">
        <f t="shared" si="17"/>
        <v>110854</v>
      </c>
      <c r="BG19" s="17"/>
      <c r="BH19" s="17">
        <f t="shared" si="17"/>
        <v>0</v>
      </c>
    </row>
    <row r="20" spans="2:54" ht="15">
      <c r="B20" s="75"/>
      <c r="C20" s="1" t="s">
        <v>1</v>
      </c>
      <c r="D20" s="2" t="s">
        <v>3</v>
      </c>
      <c r="E20" s="2" t="s">
        <v>4</v>
      </c>
      <c r="F20" s="2"/>
      <c r="G20" s="2"/>
      <c r="H20" s="2"/>
      <c r="N20" s="19">
        <f>N19-M19</f>
        <v>-54566</v>
      </c>
      <c r="BB20" s="2"/>
    </row>
    <row r="21" spans="1:77" ht="14.25">
      <c r="A21" s="6">
        <v>1</v>
      </c>
      <c r="B21" s="59" t="s">
        <v>0</v>
      </c>
      <c r="C21" s="8" t="s">
        <v>2</v>
      </c>
      <c r="D21" s="7">
        <v>13</v>
      </c>
      <c r="E21" s="7"/>
      <c r="F21" s="7"/>
      <c r="G21" s="7"/>
      <c r="H21" s="7"/>
      <c r="I21" s="9">
        <v>1254</v>
      </c>
      <c r="J21" s="9"/>
      <c r="K21" s="9"/>
      <c r="L21" s="9"/>
      <c r="M21" s="9">
        <f>SUM(E21:L21)</f>
        <v>1254</v>
      </c>
      <c r="N21" s="2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2">
        <f>O21+Q21+S21+U21+W21+Y21+AA21+AC21+AE21+AG21+AI21+AK21</f>
        <v>0</v>
      </c>
      <c r="AN21" s="2">
        <f aca="true" t="shared" si="18" ref="AM21:AN24">P21+R21+T21+V21+X21+Z21+AB21+AD21+AF21+AH21+AJ21+AL21</f>
        <v>0</v>
      </c>
      <c r="AO21" s="9"/>
      <c r="AP21" s="9"/>
      <c r="AQ21" s="2">
        <f>M21-AN21</f>
        <v>1254</v>
      </c>
      <c r="AR21" s="9"/>
      <c r="AS21" s="50"/>
      <c r="AT21" s="50"/>
      <c r="AU21" s="9"/>
      <c r="AV21" s="9"/>
      <c r="AW21" s="9"/>
      <c r="AX21" s="9"/>
      <c r="AY21" s="9"/>
      <c r="AZ21" s="9"/>
      <c r="BA21" s="26">
        <f>AM21</f>
        <v>0</v>
      </c>
      <c r="BB21" s="26">
        <f>AN21</f>
        <v>0</v>
      </c>
      <c r="BC21" s="9"/>
      <c r="BD21" s="9"/>
      <c r="BE21" s="26">
        <f aca="true" t="shared" si="19" ref="BE21:BF24">AU21+AW21+AY21+BA21+BC21</f>
        <v>0</v>
      </c>
      <c r="BF21" s="26">
        <f t="shared" si="19"/>
        <v>0</v>
      </c>
      <c r="BG21" s="9"/>
      <c r="BH21" s="29">
        <f>BF21-AN21</f>
        <v>0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4.25">
      <c r="A22" s="6">
        <v>2</v>
      </c>
      <c r="B22" s="59" t="s">
        <v>5</v>
      </c>
      <c r="C22" s="8" t="s">
        <v>2</v>
      </c>
      <c r="D22" s="7"/>
      <c r="E22" s="7"/>
      <c r="F22" s="7"/>
      <c r="G22" s="7"/>
      <c r="H22" s="7"/>
      <c r="I22" s="9"/>
      <c r="J22" s="9"/>
      <c r="K22" s="9"/>
      <c r="L22" s="9"/>
      <c r="M22" s="9">
        <f aca="true" t="shared" si="20" ref="M22:M100">SUM(E22:L22)</f>
        <v>0</v>
      </c>
      <c r="N22" s="2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">
        <f t="shared" si="18"/>
        <v>0</v>
      </c>
      <c r="AN22" s="2">
        <f t="shared" si="18"/>
        <v>0</v>
      </c>
      <c r="AO22" s="9"/>
      <c r="AP22" s="9"/>
      <c r="AQ22" s="2">
        <f aca="true" t="shared" si="21" ref="AQ22:AQ103">M22-AN22</f>
        <v>0</v>
      </c>
      <c r="AR22" s="9"/>
      <c r="AS22" s="50"/>
      <c r="AT22" s="50"/>
      <c r="AU22" s="9"/>
      <c r="AV22" s="9"/>
      <c r="AW22" s="9"/>
      <c r="AX22" s="9"/>
      <c r="AY22" s="9"/>
      <c r="AZ22" s="9"/>
      <c r="BA22" s="26">
        <f aca="true" t="shared" si="22" ref="BA22:BB100">AM22</f>
        <v>0</v>
      </c>
      <c r="BB22" s="26">
        <f t="shared" si="22"/>
        <v>0</v>
      </c>
      <c r="BC22" s="9"/>
      <c r="BD22" s="9"/>
      <c r="BE22" s="26">
        <f t="shared" si="19"/>
        <v>0</v>
      </c>
      <c r="BF22" s="26">
        <f t="shared" si="19"/>
        <v>0</v>
      </c>
      <c r="BG22" s="9"/>
      <c r="BH22" s="29">
        <f>BF22-AN22</f>
        <v>0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4.25">
      <c r="A23" s="6">
        <v>3</v>
      </c>
      <c r="B23" s="59" t="s">
        <v>6</v>
      </c>
      <c r="C23" s="8" t="s">
        <v>2</v>
      </c>
      <c r="D23" s="42">
        <v>23</v>
      </c>
      <c r="E23" s="7"/>
      <c r="F23" s="7"/>
      <c r="G23" s="7"/>
      <c r="H23" s="7"/>
      <c r="I23" s="28">
        <f>D23*5</f>
        <v>115</v>
      </c>
      <c r="J23" s="9"/>
      <c r="K23" s="9"/>
      <c r="L23" s="9"/>
      <c r="M23" s="9">
        <f t="shared" si="20"/>
        <v>115</v>
      </c>
      <c r="N23" s="2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2">
        <f t="shared" si="18"/>
        <v>0</v>
      </c>
      <c r="AN23" s="2">
        <f t="shared" si="18"/>
        <v>0</v>
      </c>
      <c r="AO23" s="9"/>
      <c r="AP23" s="9"/>
      <c r="AQ23" s="2">
        <f t="shared" si="21"/>
        <v>115</v>
      </c>
      <c r="AR23" s="9"/>
      <c r="AS23" s="50"/>
      <c r="AT23" s="50"/>
      <c r="AU23" s="9"/>
      <c r="AV23" s="9"/>
      <c r="AW23" s="9"/>
      <c r="AX23" s="9"/>
      <c r="AY23" s="9"/>
      <c r="AZ23" s="9"/>
      <c r="BA23" s="26">
        <f t="shared" si="22"/>
        <v>0</v>
      </c>
      <c r="BB23" s="26">
        <f t="shared" si="22"/>
        <v>0</v>
      </c>
      <c r="BC23" s="9"/>
      <c r="BD23" s="9"/>
      <c r="BE23" s="26">
        <f t="shared" si="19"/>
        <v>0</v>
      </c>
      <c r="BF23" s="26">
        <f t="shared" si="19"/>
        <v>0</v>
      </c>
      <c r="BG23" s="9"/>
      <c r="BH23" s="29">
        <f>BF23-AN23</f>
        <v>0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s="18" customFormat="1" ht="14.25">
      <c r="A24" s="6">
        <v>4</v>
      </c>
      <c r="B24" s="59" t="s">
        <v>7</v>
      </c>
      <c r="C24" s="8" t="s">
        <v>2</v>
      </c>
      <c r="D24" s="7"/>
      <c r="E24" s="7"/>
      <c r="F24" s="7"/>
      <c r="G24" s="7"/>
      <c r="H24" s="7"/>
      <c r="I24" s="9"/>
      <c r="J24" s="9"/>
      <c r="K24" s="9"/>
      <c r="L24" s="9"/>
      <c r="M24" s="9">
        <f t="shared" si="20"/>
        <v>0</v>
      </c>
      <c r="N24" s="2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2">
        <f t="shared" si="18"/>
        <v>0</v>
      </c>
      <c r="AN24" s="2">
        <f t="shared" si="18"/>
        <v>0</v>
      </c>
      <c r="AO24" s="9"/>
      <c r="AP24" s="9"/>
      <c r="AQ24" s="2">
        <f t="shared" si="21"/>
        <v>0</v>
      </c>
      <c r="AR24" s="9"/>
      <c r="AS24" s="50"/>
      <c r="AT24" s="50"/>
      <c r="AU24" s="9"/>
      <c r="AV24" s="9"/>
      <c r="AW24" s="9"/>
      <c r="AX24" s="9"/>
      <c r="AY24" s="9"/>
      <c r="AZ24" s="9"/>
      <c r="BA24" s="26">
        <f t="shared" si="22"/>
        <v>0</v>
      </c>
      <c r="BB24" s="26">
        <f t="shared" si="22"/>
        <v>0</v>
      </c>
      <c r="BC24" s="9"/>
      <c r="BD24" s="9"/>
      <c r="BE24" s="26">
        <f t="shared" si="19"/>
        <v>0</v>
      </c>
      <c r="BF24" s="26">
        <f t="shared" si="19"/>
        <v>0</v>
      </c>
      <c r="BG24" s="9"/>
      <c r="BH24" s="29">
        <f>BF24-AN24</f>
        <v>0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60" s="19" customFormat="1" ht="14.25">
      <c r="A25" s="6">
        <v>5</v>
      </c>
      <c r="B25" s="59" t="s">
        <v>8</v>
      </c>
      <c r="C25" s="8"/>
      <c r="D25" s="62"/>
      <c r="E25" s="7">
        <f>SUM(E26:E43)</f>
        <v>0</v>
      </c>
      <c r="F25" s="7">
        <f aca="true" t="shared" si="23" ref="F25:M25">SUM(F26:F43)</f>
        <v>0</v>
      </c>
      <c r="G25" s="7">
        <f t="shared" si="23"/>
        <v>0</v>
      </c>
      <c r="H25" s="7">
        <f t="shared" si="23"/>
        <v>0</v>
      </c>
      <c r="I25" s="7">
        <f t="shared" si="23"/>
        <v>4600</v>
      </c>
      <c r="J25" s="7">
        <f t="shared" si="23"/>
        <v>0</v>
      </c>
      <c r="K25" s="7">
        <f t="shared" si="23"/>
        <v>0</v>
      </c>
      <c r="L25" s="7">
        <f t="shared" si="23"/>
        <v>0</v>
      </c>
      <c r="M25" s="60">
        <f t="shared" si="23"/>
        <v>4600</v>
      </c>
      <c r="N25" s="56"/>
      <c r="O25" s="7">
        <f aca="true" t="shared" si="24" ref="O25:AK25">SUM(O26:O43)</f>
        <v>0</v>
      </c>
      <c r="P25" s="7">
        <f t="shared" si="24"/>
        <v>0</v>
      </c>
      <c r="Q25" s="7">
        <f t="shared" si="24"/>
        <v>0</v>
      </c>
      <c r="R25" s="7">
        <f t="shared" si="24"/>
        <v>0</v>
      </c>
      <c r="S25" s="7">
        <f t="shared" si="24"/>
        <v>0</v>
      </c>
      <c r="T25" s="7">
        <f t="shared" si="24"/>
        <v>0</v>
      </c>
      <c r="U25" s="7">
        <f t="shared" si="24"/>
        <v>0</v>
      </c>
      <c r="V25" s="7">
        <f t="shared" si="24"/>
        <v>0</v>
      </c>
      <c r="W25" s="7">
        <f t="shared" si="24"/>
        <v>0</v>
      </c>
      <c r="X25" s="7">
        <f t="shared" si="24"/>
        <v>0</v>
      </c>
      <c r="Y25" s="7">
        <f t="shared" si="24"/>
        <v>0</v>
      </c>
      <c r="Z25" s="7">
        <f t="shared" si="24"/>
        <v>0</v>
      </c>
      <c r="AA25" s="7">
        <f t="shared" si="24"/>
        <v>0</v>
      </c>
      <c r="AB25" s="7">
        <f t="shared" si="24"/>
        <v>0</v>
      </c>
      <c r="AC25" s="7">
        <f t="shared" si="24"/>
        <v>0</v>
      </c>
      <c r="AD25" s="7">
        <f t="shared" si="24"/>
        <v>0</v>
      </c>
      <c r="AE25" s="7">
        <f t="shared" si="24"/>
        <v>0</v>
      </c>
      <c r="AF25" s="7">
        <f t="shared" si="24"/>
        <v>0</v>
      </c>
      <c r="AG25" s="7">
        <f t="shared" si="24"/>
        <v>0</v>
      </c>
      <c r="AH25" s="7">
        <f t="shared" si="24"/>
        <v>0</v>
      </c>
      <c r="AI25" s="7">
        <f t="shared" si="24"/>
        <v>0</v>
      </c>
      <c r="AJ25" s="7">
        <f t="shared" si="24"/>
        <v>0</v>
      </c>
      <c r="AK25" s="7">
        <f t="shared" si="24"/>
        <v>0</v>
      </c>
      <c r="AL25" s="7">
        <f>SUM(AL26:AL43)</f>
        <v>0</v>
      </c>
      <c r="AM25" s="21">
        <f>SUM(AM26:AM43)</f>
        <v>0</v>
      </c>
      <c r="AN25" s="21">
        <f>SUM(AN26:AN43)</f>
        <v>0</v>
      </c>
      <c r="AO25" s="85"/>
      <c r="AP25" s="28"/>
      <c r="AQ25" s="21">
        <f>SUM(AQ26:AQ43)</f>
        <v>4600</v>
      </c>
      <c r="AR25" s="28"/>
      <c r="AS25" s="50"/>
      <c r="AT25" s="50"/>
      <c r="AU25" s="24">
        <f aca="true" t="shared" si="25" ref="AU25:BH25">SUM(AU26:AU43)</f>
        <v>0</v>
      </c>
      <c r="AV25" s="24">
        <f t="shared" si="25"/>
        <v>0</v>
      </c>
      <c r="AW25" s="24">
        <f>SUM(AW26:AW43)</f>
        <v>0</v>
      </c>
      <c r="AX25" s="24">
        <f>SUM(AX26:AX43)</f>
        <v>0</v>
      </c>
      <c r="AY25" s="24">
        <f t="shared" si="25"/>
        <v>0</v>
      </c>
      <c r="AZ25" s="24">
        <f t="shared" si="25"/>
        <v>0</v>
      </c>
      <c r="BA25" s="24">
        <f t="shared" si="25"/>
        <v>0</v>
      </c>
      <c r="BB25" s="24">
        <f t="shared" si="25"/>
        <v>0</v>
      </c>
      <c r="BC25" s="24">
        <f t="shared" si="25"/>
        <v>0</v>
      </c>
      <c r="BD25" s="24">
        <f t="shared" si="25"/>
        <v>0</v>
      </c>
      <c r="BE25" s="24">
        <f t="shared" si="25"/>
        <v>0</v>
      </c>
      <c r="BF25" s="24">
        <f t="shared" si="25"/>
        <v>0</v>
      </c>
      <c r="BG25" s="24"/>
      <c r="BH25" s="24">
        <f t="shared" si="25"/>
        <v>0</v>
      </c>
    </row>
    <row r="26" spans="1:60" ht="14.25">
      <c r="A26" s="2"/>
      <c r="B26" s="52" t="s">
        <v>21</v>
      </c>
      <c r="C26" s="52" t="e">
        <f>#REF!</f>
        <v>#REF!</v>
      </c>
      <c r="D26" s="36">
        <v>30</v>
      </c>
      <c r="E26" s="2"/>
      <c r="F26" s="2"/>
      <c r="G26" s="2"/>
      <c r="H26" s="2"/>
      <c r="I26" s="19">
        <f>D26*140</f>
        <v>4200</v>
      </c>
      <c r="M26" s="2">
        <f t="shared" si="20"/>
        <v>4200</v>
      </c>
      <c r="AM26" s="2">
        <f>O26+Q26+S26+U26+W26+Y26+AA26+AC26+AE26+AG26+AI26+AK26</f>
        <v>0</v>
      </c>
      <c r="AN26" s="2">
        <f>P26+R26+T26+V26+X26+Z26+AB26+AD26+AF26+AH26+AJ26+AL26</f>
        <v>0</v>
      </c>
      <c r="AQ26" s="2">
        <f t="shared" si="21"/>
        <v>4200</v>
      </c>
      <c r="BA26" s="68">
        <f t="shared" si="22"/>
        <v>0</v>
      </c>
      <c r="BB26" s="68">
        <f t="shared" si="22"/>
        <v>0</v>
      </c>
      <c r="BE26" s="26">
        <f aca="true" t="shared" si="26" ref="BE26:BF43">AU26+AW26+AY26+BA26+BC26</f>
        <v>0</v>
      </c>
      <c r="BF26" s="26">
        <f t="shared" si="26"/>
        <v>0</v>
      </c>
      <c r="BH26" s="29">
        <f aca="true" t="shared" si="27" ref="BH26:BH43">BF26-AN26</f>
        <v>0</v>
      </c>
    </row>
    <row r="27" spans="1:60" ht="14.25">
      <c r="A27" s="2"/>
      <c r="B27" s="52" t="s">
        <v>123</v>
      </c>
      <c r="C27" s="52" t="e">
        <f>#REF!</f>
        <v>#REF!</v>
      </c>
      <c r="D27" s="36">
        <v>4</v>
      </c>
      <c r="E27" s="2"/>
      <c r="F27" s="2"/>
      <c r="G27" s="2"/>
      <c r="H27" s="2"/>
      <c r="I27" s="19">
        <f>D27*100</f>
        <v>400</v>
      </c>
      <c r="M27" s="2">
        <f t="shared" si="20"/>
        <v>400</v>
      </c>
      <c r="AM27" s="2">
        <f aca="true" t="shared" si="28" ref="AM27:AN42">O27+Q27+S27+U27+W27+Y27+AA27+AC27+AE27+AG27+AI27+AK27</f>
        <v>0</v>
      </c>
      <c r="AN27" s="2">
        <f t="shared" si="28"/>
        <v>0</v>
      </c>
      <c r="AQ27" s="2">
        <f t="shared" si="21"/>
        <v>400</v>
      </c>
      <c r="BA27" s="68">
        <f t="shared" si="22"/>
        <v>0</v>
      </c>
      <c r="BB27" s="68">
        <f t="shared" si="22"/>
        <v>0</v>
      </c>
      <c r="BE27" s="26">
        <f t="shared" si="26"/>
        <v>0</v>
      </c>
      <c r="BF27" s="26">
        <f t="shared" si="26"/>
        <v>0</v>
      </c>
      <c r="BH27" s="29">
        <f t="shared" si="27"/>
        <v>0</v>
      </c>
    </row>
    <row r="28" spans="1:60" ht="14.25">
      <c r="A28" s="2"/>
      <c r="B28" s="77"/>
      <c r="C28" s="52" t="e">
        <f>#REF!</f>
        <v>#REF!</v>
      </c>
      <c r="D28" s="4"/>
      <c r="E28" s="2"/>
      <c r="F28" s="2"/>
      <c r="G28" s="2"/>
      <c r="H28" s="2"/>
      <c r="M28" s="2">
        <f t="shared" si="20"/>
        <v>0</v>
      </c>
      <c r="AM28" s="2">
        <f t="shared" si="28"/>
        <v>0</v>
      </c>
      <c r="AN28" s="2">
        <f t="shared" si="28"/>
        <v>0</v>
      </c>
      <c r="AQ28" s="2">
        <f t="shared" si="21"/>
        <v>0</v>
      </c>
      <c r="BA28" s="68">
        <f t="shared" si="22"/>
        <v>0</v>
      </c>
      <c r="BB28" s="68">
        <f t="shared" si="22"/>
        <v>0</v>
      </c>
      <c r="BE28" s="26">
        <f t="shared" si="26"/>
        <v>0</v>
      </c>
      <c r="BF28" s="26">
        <f t="shared" si="26"/>
        <v>0</v>
      </c>
      <c r="BH28" s="29">
        <f t="shared" si="27"/>
        <v>0</v>
      </c>
    </row>
    <row r="29" spans="1:60" ht="12.75">
      <c r="A29" s="2"/>
      <c r="B29" s="52"/>
      <c r="C29" s="52" t="e">
        <f>#REF!</f>
        <v>#REF!</v>
      </c>
      <c r="D29" s="26"/>
      <c r="E29" s="2"/>
      <c r="F29" s="2"/>
      <c r="G29" s="2"/>
      <c r="H29" s="2"/>
      <c r="M29" s="2">
        <f t="shared" si="20"/>
        <v>0</v>
      </c>
      <c r="AM29" s="2">
        <f t="shared" si="28"/>
        <v>0</v>
      </c>
      <c r="AN29" s="2">
        <f t="shared" si="28"/>
        <v>0</v>
      </c>
      <c r="AQ29" s="2">
        <f t="shared" si="21"/>
        <v>0</v>
      </c>
      <c r="BA29" s="68">
        <f t="shared" si="22"/>
        <v>0</v>
      </c>
      <c r="BB29" s="68">
        <f t="shared" si="22"/>
        <v>0</v>
      </c>
      <c r="BE29" s="26">
        <f t="shared" si="26"/>
        <v>0</v>
      </c>
      <c r="BF29" s="26">
        <f t="shared" si="26"/>
        <v>0</v>
      </c>
      <c r="BH29" s="29">
        <f t="shared" si="27"/>
        <v>0</v>
      </c>
    </row>
    <row r="30" spans="1:60" ht="12.75">
      <c r="A30" s="2"/>
      <c r="B30" s="52"/>
      <c r="C30" s="52" t="e">
        <f>#REF!</f>
        <v>#REF!</v>
      </c>
      <c r="D30" s="26"/>
      <c r="E30" s="2"/>
      <c r="F30" s="2"/>
      <c r="G30" s="2"/>
      <c r="H30" s="2"/>
      <c r="M30" s="2">
        <f t="shared" si="20"/>
        <v>0</v>
      </c>
      <c r="AM30" s="2">
        <f t="shared" si="28"/>
        <v>0</v>
      </c>
      <c r="AN30" s="2">
        <f t="shared" si="28"/>
        <v>0</v>
      </c>
      <c r="AQ30" s="2">
        <f t="shared" si="21"/>
        <v>0</v>
      </c>
      <c r="BA30" s="68">
        <f t="shared" si="22"/>
        <v>0</v>
      </c>
      <c r="BB30" s="68">
        <f t="shared" si="22"/>
        <v>0</v>
      </c>
      <c r="BE30" s="26">
        <f t="shared" si="26"/>
        <v>0</v>
      </c>
      <c r="BF30" s="26">
        <f t="shared" si="26"/>
        <v>0</v>
      </c>
      <c r="BH30" s="29">
        <f t="shared" si="27"/>
        <v>0</v>
      </c>
    </row>
    <row r="31" spans="1:60" ht="12.75">
      <c r="A31" s="2"/>
      <c r="B31" s="52"/>
      <c r="C31" s="52" t="e">
        <f>#REF!</f>
        <v>#REF!</v>
      </c>
      <c r="D31" s="26"/>
      <c r="E31" s="2"/>
      <c r="F31" s="2"/>
      <c r="G31" s="2"/>
      <c r="H31" s="2"/>
      <c r="M31" s="2">
        <f t="shared" si="20"/>
        <v>0</v>
      </c>
      <c r="AM31" s="2">
        <f t="shared" si="28"/>
        <v>0</v>
      </c>
      <c r="AN31" s="2">
        <f t="shared" si="28"/>
        <v>0</v>
      </c>
      <c r="AQ31" s="2">
        <f t="shared" si="21"/>
        <v>0</v>
      </c>
      <c r="BA31" s="68">
        <f t="shared" si="22"/>
        <v>0</v>
      </c>
      <c r="BB31" s="68">
        <f t="shared" si="22"/>
        <v>0</v>
      </c>
      <c r="BE31" s="26">
        <f t="shared" si="26"/>
        <v>0</v>
      </c>
      <c r="BF31" s="26">
        <f t="shared" si="26"/>
        <v>0</v>
      </c>
      <c r="BH31" s="29">
        <f t="shared" si="27"/>
        <v>0</v>
      </c>
    </row>
    <row r="32" spans="1:60" ht="12.75">
      <c r="A32" s="2"/>
      <c r="B32" s="52"/>
      <c r="C32" s="52" t="e">
        <f>#REF!</f>
        <v>#REF!</v>
      </c>
      <c r="D32" s="2"/>
      <c r="E32" s="2"/>
      <c r="F32" s="2"/>
      <c r="G32" s="2"/>
      <c r="H32" s="2"/>
      <c r="M32" s="2">
        <f t="shared" si="20"/>
        <v>0</v>
      </c>
      <c r="AM32" s="2">
        <f t="shared" si="28"/>
        <v>0</v>
      </c>
      <c r="AN32" s="2">
        <f t="shared" si="28"/>
        <v>0</v>
      </c>
      <c r="AQ32" s="2">
        <f t="shared" si="21"/>
        <v>0</v>
      </c>
      <c r="BA32" s="68">
        <f t="shared" si="22"/>
        <v>0</v>
      </c>
      <c r="BB32" s="68">
        <f t="shared" si="22"/>
        <v>0</v>
      </c>
      <c r="BE32" s="26">
        <f t="shared" si="26"/>
        <v>0</v>
      </c>
      <c r="BF32" s="26">
        <f t="shared" si="26"/>
        <v>0</v>
      </c>
      <c r="BH32" s="29">
        <f t="shared" si="27"/>
        <v>0</v>
      </c>
    </row>
    <row r="33" spans="1:60" ht="12.75">
      <c r="A33" s="2"/>
      <c r="B33" s="52"/>
      <c r="C33" s="52" t="e">
        <f>#REF!</f>
        <v>#REF!</v>
      </c>
      <c r="D33" s="2"/>
      <c r="E33" s="2"/>
      <c r="F33" s="2"/>
      <c r="G33" s="2"/>
      <c r="H33" s="2"/>
      <c r="M33" s="2">
        <f t="shared" si="20"/>
        <v>0</v>
      </c>
      <c r="AM33" s="2">
        <f t="shared" si="28"/>
        <v>0</v>
      </c>
      <c r="AN33" s="2">
        <f t="shared" si="28"/>
        <v>0</v>
      </c>
      <c r="AQ33" s="2">
        <f t="shared" si="21"/>
        <v>0</v>
      </c>
      <c r="BA33" s="68">
        <f t="shared" si="22"/>
        <v>0</v>
      </c>
      <c r="BB33" s="68">
        <f t="shared" si="22"/>
        <v>0</v>
      </c>
      <c r="BE33" s="26">
        <f t="shared" si="26"/>
        <v>0</v>
      </c>
      <c r="BF33" s="26">
        <f t="shared" si="26"/>
        <v>0</v>
      </c>
      <c r="BH33" s="29">
        <f t="shared" si="27"/>
        <v>0</v>
      </c>
    </row>
    <row r="34" spans="1:60" ht="12.75">
      <c r="A34" s="2"/>
      <c r="B34" s="52"/>
      <c r="C34" s="52" t="e">
        <f>#REF!</f>
        <v>#REF!</v>
      </c>
      <c r="D34" s="2"/>
      <c r="E34" s="2"/>
      <c r="F34" s="2"/>
      <c r="G34" s="2"/>
      <c r="H34" s="2"/>
      <c r="M34" s="2">
        <f t="shared" si="20"/>
        <v>0</v>
      </c>
      <c r="AM34" s="2">
        <f t="shared" si="28"/>
        <v>0</v>
      </c>
      <c r="AN34" s="2">
        <f t="shared" si="28"/>
        <v>0</v>
      </c>
      <c r="AQ34" s="2">
        <f t="shared" si="21"/>
        <v>0</v>
      </c>
      <c r="BA34" s="68">
        <f t="shared" si="22"/>
        <v>0</v>
      </c>
      <c r="BB34" s="68">
        <f t="shared" si="22"/>
        <v>0</v>
      </c>
      <c r="BE34" s="26">
        <f t="shared" si="26"/>
        <v>0</v>
      </c>
      <c r="BF34" s="26">
        <f t="shared" si="26"/>
        <v>0</v>
      </c>
      <c r="BH34" s="29">
        <f t="shared" si="27"/>
        <v>0</v>
      </c>
    </row>
    <row r="35" spans="1:60" ht="12.75">
      <c r="A35" s="2"/>
      <c r="B35" s="52"/>
      <c r="C35" s="52" t="e">
        <f>#REF!</f>
        <v>#REF!</v>
      </c>
      <c r="D35" s="2"/>
      <c r="E35" s="2"/>
      <c r="F35" s="2"/>
      <c r="G35" s="2"/>
      <c r="H35" s="2"/>
      <c r="M35" s="2">
        <f t="shared" si="20"/>
        <v>0</v>
      </c>
      <c r="AM35" s="2">
        <f t="shared" si="28"/>
        <v>0</v>
      </c>
      <c r="AN35" s="2">
        <f t="shared" si="28"/>
        <v>0</v>
      </c>
      <c r="AQ35" s="2">
        <f t="shared" si="21"/>
        <v>0</v>
      </c>
      <c r="BA35" s="68">
        <f t="shared" si="22"/>
        <v>0</v>
      </c>
      <c r="BB35" s="68">
        <f t="shared" si="22"/>
        <v>0</v>
      </c>
      <c r="BE35" s="26">
        <f t="shared" si="26"/>
        <v>0</v>
      </c>
      <c r="BF35" s="26">
        <f t="shared" si="26"/>
        <v>0</v>
      </c>
      <c r="BH35" s="29">
        <f t="shared" si="27"/>
        <v>0</v>
      </c>
    </row>
    <row r="36" spans="1:60" ht="12.75">
      <c r="A36" s="2"/>
      <c r="B36" s="52"/>
      <c r="C36" s="52" t="e">
        <f>#REF!</f>
        <v>#REF!</v>
      </c>
      <c r="D36" s="2"/>
      <c r="E36" s="2"/>
      <c r="F36" s="2"/>
      <c r="G36" s="2"/>
      <c r="H36" s="2"/>
      <c r="M36" s="2">
        <f t="shared" si="20"/>
        <v>0</v>
      </c>
      <c r="AM36" s="2">
        <f t="shared" si="28"/>
        <v>0</v>
      </c>
      <c r="AN36" s="2">
        <f t="shared" si="28"/>
        <v>0</v>
      </c>
      <c r="AQ36" s="2">
        <f t="shared" si="21"/>
        <v>0</v>
      </c>
      <c r="BA36" s="68">
        <f t="shared" si="22"/>
        <v>0</v>
      </c>
      <c r="BB36" s="68">
        <f t="shared" si="22"/>
        <v>0</v>
      </c>
      <c r="BE36" s="26">
        <f t="shared" si="26"/>
        <v>0</v>
      </c>
      <c r="BF36" s="26">
        <f t="shared" si="26"/>
        <v>0</v>
      </c>
      <c r="BH36" s="29">
        <f t="shared" si="27"/>
        <v>0</v>
      </c>
    </row>
    <row r="37" spans="1:60" ht="12.75">
      <c r="A37" s="2"/>
      <c r="B37" s="52"/>
      <c r="C37" s="52" t="e">
        <f>#REF!</f>
        <v>#REF!</v>
      </c>
      <c r="D37" s="2"/>
      <c r="E37" s="2"/>
      <c r="F37" s="2"/>
      <c r="G37" s="2"/>
      <c r="H37" s="2"/>
      <c r="M37" s="2">
        <f t="shared" si="20"/>
        <v>0</v>
      </c>
      <c r="AM37" s="2">
        <f t="shared" si="28"/>
        <v>0</v>
      </c>
      <c r="AN37" s="2">
        <f t="shared" si="28"/>
        <v>0</v>
      </c>
      <c r="AQ37" s="2">
        <f t="shared" si="21"/>
        <v>0</v>
      </c>
      <c r="BA37" s="68">
        <f t="shared" si="22"/>
        <v>0</v>
      </c>
      <c r="BB37" s="68">
        <f t="shared" si="22"/>
        <v>0</v>
      </c>
      <c r="BE37" s="26">
        <f t="shared" si="26"/>
        <v>0</v>
      </c>
      <c r="BF37" s="26">
        <f t="shared" si="26"/>
        <v>0</v>
      </c>
      <c r="BH37" s="29">
        <f t="shared" si="27"/>
        <v>0</v>
      </c>
    </row>
    <row r="38" spans="1:60" ht="12.75">
      <c r="A38" s="2"/>
      <c r="B38" s="52"/>
      <c r="C38" s="52" t="e">
        <f>#REF!</f>
        <v>#REF!</v>
      </c>
      <c r="D38" s="2"/>
      <c r="E38" s="2"/>
      <c r="F38" s="2"/>
      <c r="G38" s="2"/>
      <c r="H38" s="2"/>
      <c r="M38" s="2">
        <f t="shared" si="20"/>
        <v>0</v>
      </c>
      <c r="AM38" s="2">
        <f t="shared" si="28"/>
        <v>0</v>
      </c>
      <c r="AN38" s="2">
        <f t="shared" si="28"/>
        <v>0</v>
      </c>
      <c r="AQ38" s="2">
        <f t="shared" si="21"/>
        <v>0</v>
      </c>
      <c r="BA38" s="68">
        <f t="shared" si="22"/>
        <v>0</v>
      </c>
      <c r="BB38" s="68">
        <f t="shared" si="22"/>
        <v>0</v>
      </c>
      <c r="BE38" s="26">
        <f t="shared" si="26"/>
        <v>0</v>
      </c>
      <c r="BF38" s="26">
        <f t="shared" si="26"/>
        <v>0</v>
      </c>
      <c r="BH38" s="29">
        <f t="shared" si="27"/>
        <v>0</v>
      </c>
    </row>
    <row r="39" spans="1:60" ht="12.75">
      <c r="A39" s="2"/>
      <c r="B39" s="52"/>
      <c r="C39" s="52" t="e">
        <f>#REF!</f>
        <v>#REF!</v>
      </c>
      <c r="D39" s="2"/>
      <c r="E39" s="2"/>
      <c r="F39" s="2"/>
      <c r="G39" s="2"/>
      <c r="H39" s="2"/>
      <c r="M39" s="2">
        <f t="shared" si="20"/>
        <v>0</v>
      </c>
      <c r="AM39" s="2">
        <f t="shared" si="28"/>
        <v>0</v>
      </c>
      <c r="AN39" s="2">
        <f t="shared" si="28"/>
        <v>0</v>
      </c>
      <c r="AQ39" s="2">
        <f t="shared" si="21"/>
        <v>0</v>
      </c>
      <c r="BA39" s="68">
        <f t="shared" si="22"/>
        <v>0</v>
      </c>
      <c r="BB39" s="68">
        <f t="shared" si="22"/>
        <v>0</v>
      </c>
      <c r="BE39" s="26">
        <f t="shared" si="26"/>
        <v>0</v>
      </c>
      <c r="BF39" s="26">
        <f t="shared" si="26"/>
        <v>0</v>
      </c>
      <c r="BH39" s="29">
        <f t="shared" si="27"/>
        <v>0</v>
      </c>
    </row>
    <row r="40" spans="1:60" ht="12.75">
      <c r="A40" s="2"/>
      <c r="B40" s="52"/>
      <c r="C40" s="52" t="e">
        <f>#REF!</f>
        <v>#REF!</v>
      </c>
      <c r="D40" s="2"/>
      <c r="E40" s="2"/>
      <c r="F40" s="2"/>
      <c r="G40" s="2"/>
      <c r="H40" s="2"/>
      <c r="M40" s="2">
        <f t="shared" si="20"/>
        <v>0</v>
      </c>
      <c r="AM40" s="2">
        <f t="shared" si="28"/>
        <v>0</v>
      </c>
      <c r="AN40" s="2">
        <f t="shared" si="28"/>
        <v>0</v>
      </c>
      <c r="AQ40" s="2">
        <f t="shared" si="21"/>
        <v>0</v>
      </c>
      <c r="BA40" s="68">
        <f t="shared" si="22"/>
        <v>0</v>
      </c>
      <c r="BB40" s="68">
        <f t="shared" si="22"/>
        <v>0</v>
      </c>
      <c r="BE40" s="26">
        <f t="shared" si="26"/>
        <v>0</v>
      </c>
      <c r="BF40" s="26">
        <f t="shared" si="26"/>
        <v>0</v>
      </c>
      <c r="BH40" s="29">
        <f t="shared" si="27"/>
        <v>0</v>
      </c>
    </row>
    <row r="41" spans="1:60" ht="12.75">
      <c r="A41" s="2"/>
      <c r="B41" s="52"/>
      <c r="C41" s="52" t="e">
        <f>#REF!</f>
        <v>#REF!</v>
      </c>
      <c r="D41" s="2"/>
      <c r="E41" s="2"/>
      <c r="F41" s="2"/>
      <c r="G41" s="2"/>
      <c r="H41" s="2"/>
      <c r="M41" s="2">
        <f t="shared" si="20"/>
        <v>0</v>
      </c>
      <c r="AM41" s="2">
        <f t="shared" si="28"/>
        <v>0</v>
      </c>
      <c r="AN41" s="2">
        <f t="shared" si="28"/>
        <v>0</v>
      </c>
      <c r="AQ41" s="2">
        <f t="shared" si="21"/>
        <v>0</v>
      </c>
      <c r="BA41" s="68">
        <f t="shared" si="22"/>
        <v>0</v>
      </c>
      <c r="BB41" s="68">
        <f t="shared" si="22"/>
        <v>0</v>
      </c>
      <c r="BE41" s="26">
        <f t="shared" si="26"/>
        <v>0</v>
      </c>
      <c r="BF41" s="26">
        <f t="shared" si="26"/>
        <v>0</v>
      </c>
      <c r="BH41" s="29">
        <f t="shared" si="27"/>
        <v>0</v>
      </c>
    </row>
    <row r="42" spans="1:60" ht="12.75">
      <c r="A42" s="2"/>
      <c r="B42" s="52"/>
      <c r="C42" s="52" t="e">
        <f>#REF!</f>
        <v>#REF!</v>
      </c>
      <c r="D42" s="2"/>
      <c r="E42" s="2"/>
      <c r="F42" s="2"/>
      <c r="G42" s="2"/>
      <c r="H42" s="2"/>
      <c r="M42" s="2">
        <f t="shared" si="20"/>
        <v>0</v>
      </c>
      <c r="AM42" s="2">
        <f t="shared" si="28"/>
        <v>0</v>
      </c>
      <c r="AN42" s="2">
        <f t="shared" si="28"/>
        <v>0</v>
      </c>
      <c r="AQ42" s="2">
        <f t="shared" si="21"/>
        <v>0</v>
      </c>
      <c r="BA42" s="68">
        <f t="shared" si="22"/>
        <v>0</v>
      </c>
      <c r="BB42" s="68">
        <f t="shared" si="22"/>
        <v>0</v>
      </c>
      <c r="BE42" s="26">
        <f t="shared" si="26"/>
        <v>0</v>
      </c>
      <c r="BF42" s="26">
        <f t="shared" si="26"/>
        <v>0</v>
      </c>
      <c r="BH42" s="29">
        <f t="shared" si="27"/>
        <v>0</v>
      </c>
    </row>
    <row r="43" spans="1:77" ht="12" customHeight="1">
      <c r="A43" s="26"/>
      <c r="B43" s="83"/>
      <c r="C43" s="52" t="e">
        <f>#REF!</f>
        <v>#REF!</v>
      </c>
      <c r="D43" s="26"/>
      <c r="E43" s="26"/>
      <c r="F43" s="26"/>
      <c r="G43" s="26"/>
      <c r="H43" s="26"/>
      <c r="I43" s="19"/>
      <c r="J43" s="19"/>
      <c r="K43" s="19"/>
      <c r="L43" s="19"/>
      <c r="M43" s="26">
        <f t="shared" si="20"/>
        <v>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26">
        <f>O43+Q43+S43+U43+W43+Y43+AA43+AC43+AE43+AG43+AI43+AK43</f>
        <v>0</v>
      </c>
      <c r="AN43" s="26">
        <f>P43+R43+T43+V43+X43+Z43+AB43+AD43+AF43+AH43+AJ43+AL43</f>
        <v>0</v>
      </c>
      <c r="AO43" s="19"/>
      <c r="AP43" s="19"/>
      <c r="AQ43" s="26">
        <f t="shared" si="21"/>
        <v>0</v>
      </c>
      <c r="AR43" s="19"/>
      <c r="AU43" s="19"/>
      <c r="AV43" s="19"/>
      <c r="AW43" s="19"/>
      <c r="AX43" s="19"/>
      <c r="AY43" s="19"/>
      <c r="AZ43" s="19"/>
      <c r="BA43" s="68">
        <f t="shared" si="22"/>
        <v>0</v>
      </c>
      <c r="BB43" s="68">
        <f t="shared" si="22"/>
        <v>0</v>
      </c>
      <c r="BC43" s="19"/>
      <c r="BD43" s="19"/>
      <c r="BE43" s="26">
        <f t="shared" si="26"/>
        <v>0</v>
      </c>
      <c r="BF43" s="26">
        <f t="shared" si="26"/>
        <v>0</v>
      </c>
      <c r="BG43" s="19"/>
      <c r="BH43" s="29">
        <f t="shared" si="27"/>
        <v>0</v>
      </c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</row>
    <row r="44" spans="1:77" ht="14.25">
      <c r="A44" s="6">
        <v>6</v>
      </c>
      <c r="B44" s="59" t="s">
        <v>9</v>
      </c>
      <c r="C44" s="8"/>
      <c r="D44" s="7"/>
      <c r="E44" s="7">
        <f>SUM(E45:E79)</f>
        <v>0</v>
      </c>
      <c r="F44" s="7">
        <f aca="true" t="shared" si="29" ref="F44:M44">SUM(F45:F79)</f>
        <v>0</v>
      </c>
      <c r="G44" s="7">
        <f t="shared" si="29"/>
        <v>0</v>
      </c>
      <c r="H44" s="7">
        <f t="shared" si="29"/>
        <v>0</v>
      </c>
      <c r="I44" s="7">
        <f t="shared" si="29"/>
        <v>11300</v>
      </c>
      <c r="J44" s="7">
        <f t="shared" si="29"/>
        <v>38360</v>
      </c>
      <c r="K44" s="7">
        <f t="shared" si="29"/>
        <v>0</v>
      </c>
      <c r="L44" s="7">
        <f t="shared" si="29"/>
        <v>0</v>
      </c>
      <c r="M44" s="7">
        <f t="shared" si="29"/>
        <v>49660</v>
      </c>
      <c r="N44" s="28">
        <v>5300</v>
      </c>
      <c r="O44" s="7">
        <f aca="true" t="shared" si="30" ref="O44:AL44">SUM(O45:O79)</f>
        <v>0</v>
      </c>
      <c r="P44" s="7">
        <f t="shared" si="30"/>
        <v>0</v>
      </c>
      <c r="Q44" s="7">
        <f t="shared" si="30"/>
        <v>1</v>
      </c>
      <c r="R44" s="7">
        <f t="shared" si="30"/>
        <v>1980</v>
      </c>
      <c r="S44" s="7">
        <f t="shared" si="30"/>
        <v>0</v>
      </c>
      <c r="T44" s="7">
        <f t="shared" si="30"/>
        <v>0</v>
      </c>
      <c r="U44" s="7">
        <f t="shared" si="30"/>
        <v>0</v>
      </c>
      <c r="V44" s="7">
        <f t="shared" si="30"/>
        <v>0</v>
      </c>
      <c r="W44" s="7">
        <f t="shared" si="30"/>
        <v>53</v>
      </c>
      <c r="X44" s="7">
        <f t="shared" si="30"/>
        <v>56710</v>
      </c>
      <c r="Y44" s="7">
        <f t="shared" si="30"/>
        <v>0</v>
      </c>
      <c r="Z44" s="7">
        <f t="shared" si="30"/>
        <v>0</v>
      </c>
      <c r="AA44" s="7">
        <f t="shared" si="30"/>
        <v>0</v>
      </c>
      <c r="AB44" s="7">
        <f t="shared" si="30"/>
        <v>0</v>
      </c>
      <c r="AC44" s="7">
        <f t="shared" si="30"/>
        <v>0</v>
      </c>
      <c r="AD44" s="7">
        <f t="shared" si="30"/>
        <v>0</v>
      </c>
      <c r="AE44" s="7">
        <f t="shared" si="30"/>
        <v>0</v>
      </c>
      <c r="AF44" s="7">
        <f t="shared" si="30"/>
        <v>0</v>
      </c>
      <c r="AG44" s="7">
        <f t="shared" si="30"/>
        <v>0</v>
      </c>
      <c r="AH44" s="7">
        <f t="shared" si="30"/>
        <v>0</v>
      </c>
      <c r="AI44" s="7">
        <f t="shared" si="30"/>
        <v>0</v>
      </c>
      <c r="AJ44" s="7">
        <f t="shared" si="30"/>
        <v>0</v>
      </c>
      <c r="AK44" s="7">
        <f t="shared" si="30"/>
        <v>0</v>
      </c>
      <c r="AL44" s="7">
        <f t="shared" si="30"/>
        <v>0</v>
      </c>
      <c r="AM44" s="7">
        <f>SUM(AM45:AM79)</f>
        <v>54</v>
      </c>
      <c r="AN44" s="7">
        <f>SUM(AN45:AN79)</f>
        <v>58690</v>
      </c>
      <c r="AO44" s="9"/>
      <c r="AP44" s="9"/>
      <c r="AQ44" s="7">
        <f>SUM(AQ45:AQ79)</f>
        <v>-9030</v>
      </c>
      <c r="AR44" s="9"/>
      <c r="AS44" s="50"/>
      <c r="AT44" s="50"/>
      <c r="AU44" s="8">
        <f aca="true" t="shared" si="31" ref="AU44:BH44">SUM(AU45:AU79)</f>
        <v>0</v>
      </c>
      <c r="AV44" s="8">
        <f t="shared" si="31"/>
        <v>0</v>
      </c>
      <c r="AW44" s="8">
        <f>SUM(AW45:AW79)</f>
        <v>0</v>
      </c>
      <c r="AX44" s="8">
        <f>SUM(AX45:AX79)</f>
        <v>0</v>
      </c>
      <c r="AY44" s="8">
        <f t="shared" si="31"/>
        <v>0</v>
      </c>
      <c r="AZ44" s="8">
        <f t="shared" si="31"/>
        <v>0</v>
      </c>
      <c r="BA44" s="8">
        <f t="shared" si="31"/>
        <v>54</v>
      </c>
      <c r="BB44" s="8">
        <f t="shared" si="31"/>
        <v>58690</v>
      </c>
      <c r="BC44" s="8">
        <f t="shared" si="31"/>
        <v>0</v>
      </c>
      <c r="BD44" s="8">
        <f t="shared" si="31"/>
        <v>0</v>
      </c>
      <c r="BE44" s="8">
        <f t="shared" si="31"/>
        <v>54</v>
      </c>
      <c r="BF44" s="8">
        <f t="shared" si="31"/>
        <v>58690</v>
      </c>
      <c r="BG44" s="8"/>
      <c r="BH44" s="8">
        <f t="shared" si="31"/>
        <v>0</v>
      </c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</row>
    <row r="45" spans="2:60" ht="12.75">
      <c r="B45" s="40" t="s">
        <v>20</v>
      </c>
      <c r="C45" s="52" t="e">
        <f>#REF!</f>
        <v>#REF!</v>
      </c>
      <c r="D45" s="38"/>
      <c r="I45" s="19"/>
      <c r="J45">
        <f>8000+8000</f>
        <v>16000</v>
      </c>
      <c r="M45" s="2">
        <f t="shared" si="20"/>
        <v>16000</v>
      </c>
      <c r="N45" s="19">
        <f>N44-M44</f>
        <v>-44360</v>
      </c>
      <c r="W45">
        <f>3</f>
        <v>3</v>
      </c>
      <c r="X45">
        <v>17100</v>
      </c>
      <c r="AM45" s="2">
        <f aca="true" t="shared" si="32" ref="AM45:AN60">O45+Q45+S45+U45+W45+Y45+AA45+AC45+AE45+AG45+AI45+AK45</f>
        <v>3</v>
      </c>
      <c r="AN45" s="2">
        <f t="shared" si="32"/>
        <v>17100</v>
      </c>
      <c r="AQ45" s="2">
        <f t="shared" si="21"/>
        <v>-1100</v>
      </c>
      <c r="BA45" s="68">
        <f t="shared" si="22"/>
        <v>3</v>
      </c>
      <c r="BB45" s="68">
        <f t="shared" si="22"/>
        <v>17100</v>
      </c>
      <c r="BE45" s="26">
        <f aca="true" t="shared" si="33" ref="BE45:BF79">AU45+AW45+AY45+BA45+BC45</f>
        <v>3</v>
      </c>
      <c r="BF45" s="26">
        <f t="shared" si="33"/>
        <v>17100</v>
      </c>
      <c r="BH45" s="29">
        <f aca="true" t="shared" si="34" ref="BH45:BH79">BF45-AN45</f>
        <v>0</v>
      </c>
    </row>
    <row r="46" spans="2:60" ht="12.75">
      <c r="B46" s="40" t="s">
        <v>134</v>
      </c>
      <c r="C46" s="52" t="e">
        <f>#REF!</f>
        <v>#REF!</v>
      </c>
      <c r="I46" s="19"/>
      <c r="M46" s="2">
        <f t="shared" si="20"/>
        <v>0</v>
      </c>
      <c r="AM46" s="2">
        <f t="shared" si="32"/>
        <v>0</v>
      </c>
      <c r="AN46" s="2">
        <f t="shared" si="32"/>
        <v>0</v>
      </c>
      <c r="AQ46" s="2">
        <f t="shared" si="21"/>
        <v>0</v>
      </c>
      <c r="BA46" s="68">
        <f t="shared" si="22"/>
        <v>0</v>
      </c>
      <c r="BB46" s="68">
        <f t="shared" si="22"/>
        <v>0</v>
      </c>
      <c r="BE46" s="26">
        <f t="shared" si="33"/>
        <v>0</v>
      </c>
      <c r="BF46" s="26">
        <f t="shared" si="33"/>
        <v>0</v>
      </c>
      <c r="BH46" s="29">
        <f t="shared" si="34"/>
        <v>0</v>
      </c>
    </row>
    <row r="47" spans="2:60" ht="12.75">
      <c r="B47" s="40" t="s">
        <v>339</v>
      </c>
      <c r="C47" s="52" t="e">
        <f>#REF!</f>
        <v>#REF!</v>
      </c>
      <c r="D47">
        <v>1</v>
      </c>
      <c r="H47" s="19"/>
      <c r="I47" s="19">
        <v>2500</v>
      </c>
      <c r="M47" s="2">
        <f t="shared" si="20"/>
        <v>2500</v>
      </c>
      <c r="AM47" s="2">
        <f t="shared" si="32"/>
        <v>0</v>
      </c>
      <c r="AN47" s="2">
        <f t="shared" si="32"/>
        <v>0</v>
      </c>
      <c r="AQ47" s="2">
        <f t="shared" si="21"/>
        <v>2500</v>
      </c>
      <c r="BA47" s="68">
        <f t="shared" si="22"/>
        <v>0</v>
      </c>
      <c r="BB47" s="68">
        <f t="shared" si="22"/>
        <v>0</v>
      </c>
      <c r="BE47" s="26">
        <f t="shared" si="33"/>
        <v>0</v>
      </c>
      <c r="BF47" s="26">
        <f t="shared" si="33"/>
        <v>0</v>
      </c>
      <c r="BH47" s="29">
        <f t="shared" si="34"/>
        <v>0</v>
      </c>
    </row>
    <row r="48" spans="2:60" ht="12.75" customHeight="1">
      <c r="B48" s="40" t="s">
        <v>188</v>
      </c>
      <c r="C48" s="52" t="e">
        <f>#REF!</f>
        <v>#REF!</v>
      </c>
      <c r="D48">
        <v>3</v>
      </c>
      <c r="H48" s="19"/>
      <c r="I48" s="19">
        <f>1000+200</f>
        <v>1200</v>
      </c>
      <c r="M48" s="2">
        <f t="shared" si="20"/>
        <v>1200</v>
      </c>
      <c r="AM48" s="2">
        <f t="shared" si="32"/>
        <v>0</v>
      </c>
      <c r="AN48" s="2">
        <f t="shared" si="32"/>
        <v>0</v>
      </c>
      <c r="AQ48" s="2">
        <f t="shared" si="21"/>
        <v>1200</v>
      </c>
      <c r="BA48" s="68">
        <f t="shared" si="22"/>
        <v>0</v>
      </c>
      <c r="BB48" s="68">
        <f t="shared" si="22"/>
        <v>0</v>
      </c>
      <c r="BE48" s="26">
        <f t="shared" si="33"/>
        <v>0</v>
      </c>
      <c r="BF48" s="26">
        <f t="shared" si="33"/>
        <v>0</v>
      </c>
      <c r="BH48" s="29">
        <f t="shared" si="34"/>
        <v>0</v>
      </c>
    </row>
    <row r="49" spans="2:60" ht="12.75">
      <c r="B49" s="40" t="s">
        <v>338</v>
      </c>
      <c r="C49" s="52" t="e">
        <f>#REF!</f>
        <v>#REF!</v>
      </c>
      <c r="H49" s="19"/>
      <c r="I49" s="19"/>
      <c r="M49" s="2">
        <f t="shared" si="20"/>
        <v>0</v>
      </c>
      <c r="AM49" s="2">
        <f t="shared" si="32"/>
        <v>0</v>
      </c>
      <c r="AN49" s="2">
        <f t="shared" si="32"/>
        <v>0</v>
      </c>
      <c r="AQ49" s="2">
        <f t="shared" si="21"/>
        <v>0</v>
      </c>
      <c r="BA49" s="68">
        <f t="shared" si="22"/>
        <v>0</v>
      </c>
      <c r="BB49" s="68">
        <f t="shared" si="22"/>
        <v>0</v>
      </c>
      <c r="BE49" s="26">
        <f t="shared" si="33"/>
        <v>0</v>
      </c>
      <c r="BF49" s="26">
        <f t="shared" si="33"/>
        <v>0</v>
      </c>
      <c r="BH49" s="29">
        <f t="shared" si="34"/>
        <v>0</v>
      </c>
    </row>
    <row r="50" spans="2:60" ht="12.75">
      <c r="B50" s="40" t="s">
        <v>139</v>
      </c>
      <c r="C50" s="52" t="e">
        <f>#REF!</f>
        <v>#REF!</v>
      </c>
      <c r="D50">
        <v>3</v>
      </c>
      <c r="H50" s="19"/>
      <c r="I50" s="19">
        <v>600</v>
      </c>
      <c r="M50" s="2">
        <f t="shared" si="20"/>
        <v>600</v>
      </c>
      <c r="W50">
        <f>1+2+1</f>
        <v>4</v>
      </c>
      <c r="X50">
        <f>400+260+330</f>
        <v>990</v>
      </c>
      <c r="AM50" s="2">
        <f t="shared" si="32"/>
        <v>4</v>
      </c>
      <c r="AN50" s="2">
        <f t="shared" si="32"/>
        <v>990</v>
      </c>
      <c r="AQ50" s="2">
        <f t="shared" si="21"/>
        <v>-390</v>
      </c>
      <c r="BA50" s="68">
        <f t="shared" si="22"/>
        <v>4</v>
      </c>
      <c r="BB50" s="68">
        <f t="shared" si="22"/>
        <v>990</v>
      </c>
      <c r="BE50" s="26">
        <f t="shared" si="33"/>
        <v>4</v>
      </c>
      <c r="BF50" s="26">
        <f t="shared" si="33"/>
        <v>990</v>
      </c>
      <c r="BH50" s="29">
        <f t="shared" si="34"/>
        <v>0</v>
      </c>
    </row>
    <row r="51" spans="2:60" ht="12.75">
      <c r="B51" s="40" t="s">
        <v>186</v>
      </c>
      <c r="C51" s="52" t="e">
        <f>#REF!</f>
        <v>#REF!</v>
      </c>
      <c r="H51" s="19"/>
      <c r="I51" s="19"/>
      <c r="M51" s="2">
        <f t="shared" si="20"/>
        <v>0</v>
      </c>
      <c r="AM51" s="2">
        <f t="shared" si="32"/>
        <v>0</v>
      </c>
      <c r="AN51" s="2">
        <f t="shared" si="32"/>
        <v>0</v>
      </c>
      <c r="AQ51" s="2">
        <f t="shared" si="21"/>
        <v>0</v>
      </c>
      <c r="BA51" s="68">
        <f t="shared" si="22"/>
        <v>0</v>
      </c>
      <c r="BB51" s="68">
        <f t="shared" si="22"/>
        <v>0</v>
      </c>
      <c r="BE51" s="26">
        <f t="shared" si="33"/>
        <v>0</v>
      </c>
      <c r="BF51" s="26">
        <f t="shared" si="33"/>
        <v>0</v>
      </c>
      <c r="BH51" s="29">
        <f t="shared" si="34"/>
        <v>0</v>
      </c>
    </row>
    <row r="52" spans="2:60" ht="12.75">
      <c r="B52" s="40" t="s">
        <v>206</v>
      </c>
      <c r="C52" s="52" t="e">
        <f>#REF!</f>
        <v>#REF!</v>
      </c>
      <c r="D52">
        <v>12</v>
      </c>
      <c r="H52" s="19"/>
      <c r="I52" s="19">
        <v>2500</v>
      </c>
      <c r="M52" s="2">
        <f t="shared" si="20"/>
        <v>2500</v>
      </c>
      <c r="W52">
        <f>6+6+6+6</f>
        <v>24</v>
      </c>
      <c r="X52">
        <f>900+840+960+900</f>
        <v>3600</v>
      </c>
      <c r="AM52" s="2">
        <f t="shared" si="32"/>
        <v>24</v>
      </c>
      <c r="AN52" s="2">
        <f t="shared" si="32"/>
        <v>3600</v>
      </c>
      <c r="AQ52" s="2">
        <f t="shared" si="21"/>
        <v>-1100</v>
      </c>
      <c r="BA52" s="68">
        <f t="shared" si="22"/>
        <v>24</v>
      </c>
      <c r="BB52" s="68">
        <f t="shared" si="22"/>
        <v>3600</v>
      </c>
      <c r="BE52" s="26">
        <f t="shared" si="33"/>
        <v>24</v>
      </c>
      <c r="BF52" s="26">
        <f t="shared" si="33"/>
        <v>3600</v>
      </c>
      <c r="BH52" s="29">
        <f t="shared" si="34"/>
        <v>0</v>
      </c>
    </row>
    <row r="53" spans="2:60" ht="12.75">
      <c r="B53" s="40" t="s">
        <v>101</v>
      </c>
      <c r="C53" s="52" t="e">
        <f>#REF!</f>
        <v>#REF!</v>
      </c>
      <c r="H53" s="19"/>
      <c r="I53" s="19"/>
      <c r="J53">
        <v>10000</v>
      </c>
      <c r="M53" s="2">
        <f t="shared" si="20"/>
        <v>10000</v>
      </c>
      <c r="W53">
        <v>8</v>
      </c>
      <c r="X53">
        <v>9600</v>
      </c>
      <c r="AM53" s="2">
        <f t="shared" si="32"/>
        <v>8</v>
      </c>
      <c r="AN53" s="2">
        <f t="shared" si="32"/>
        <v>9600</v>
      </c>
      <c r="AQ53" s="2">
        <f>M53-AN53</f>
        <v>400</v>
      </c>
      <c r="BA53" s="68">
        <f t="shared" si="22"/>
        <v>8</v>
      </c>
      <c r="BB53" s="68">
        <f t="shared" si="22"/>
        <v>9600</v>
      </c>
      <c r="BE53" s="26">
        <f t="shared" si="33"/>
        <v>8</v>
      </c>
      <c r="BF53" s="26">
        <f t="shared" si="33"/>
        <v>9600</v>
      </c>
      <c r="BH53" s="29">
        <f t="shared" si="34"/>
        <v>0</v>
      </c>
    </row>
    <row r="54" spans="2:60" ht="12.75">
      <c r="B54" s="40" t="s">
        <v>270</v>
      </c>
      <c r="C54" s="52" t="e">
        <f>#REF!</f>
        <v>#REF!</v>
      </c>
      <c r="D54" s="38">
        <v>1</v>
      </c>
      <c r="H54" s="19"/>
      <c r="I54" s="19">
        <f>D54*1000</f>
        <v>1000</v>
      </c>
      <c r="M54" s="2">
        <f t="shared" si="20"/>
        <v>1000</v>
      </c>
      <c r="AM54" s="2">
        <f t="shared" si="32"/>
        <v>0</v>
      </c>
      <c r="AN54" s="2">
        <f t="shared" si="32"/>
        <v>0</v>
      </c>
      <c r="AQ54" s="2">
        <f t="shared" si="21"/>
        <v>1000</v>
      </c>
      <c r="BA54" s="68">
        <f t="shared" si="22"/>
        <v>0</v>
      </c>
      <c r="BB54" s="68">
        <f t="shared" si="22"/>
        <v>0</v>
      </c>
      <c r="BE54" s="26">
        <f t="shared" si="33"/>
        <v>0</v>
      </c>
      <c r="BF54" s="26">
        <f t="shared" si="33"/>
        <v>0</v>
      </c>
      <c r="BH54" s="29">
        <f t="shared" si="34"/>
        <v>0</v>
      </c>
    </row>
    <row r="55" spans="2:60" ht="12.75">
      <c r="B55" s="40" t="s">
        <v>209</v>
      </c>
      <c r="C55" s="52" t="e">
        <f>#REF!</f>
        <v>#REF!</v>
      </c>
      <c r="H55" s="19"/>
      <c r="I55" s="19"/>
      <c r="M55" s="2">
        <f t="shared" si="20"/>
        <v>0</v>
      </c>
      <c r="AM55" s="2">
        <f t="shared" si="32"/>
        <v>0</v>
      </c>
      <c r="AN55" s="2">
        <f t="shared" si="32"/>
        <v>0</v>
      </c>
      <c r="AQ55" s="2">
        <f t="shared" si="21"/>
        <v>0</v>
      </c>
      <c r="BA55" s="68">
        <f t="shared" si="22"/>
        <v>0</v>
      </c>
      <c r="BB55" s="68">
        <f t="shared" si="22"/>
        <v>0</v>
      </c>
      <c r="BE55" s="26">
        <f t="shared" si="33"/>
        <v>0</v>
      </c>
      <c r="BF55" s="26">
        <f t="shared" si="33"/>
        <v>0</v>
      </c>
      <c r="BH55" s="29">
        <f t="shared" si="34"/>
        <v>0</v>
      </c>
    </row>
    <row r="56" spans="2:60" ht="12.75">
      <c r="B56" s="40" t="s">
        <v>208</v>
      </c>
      <c r="C56" s="52" t="e">
        <f>#REF!</f>
        <v>#REF!</v>
      </c>
      <c r="D56">
        <v>1</v>
      </c>
      <c r="H56" s="19"/>
      <c r="I56" s="19">
        <f>3000-1980</f>
        <v>1020</v>
      </c>
      <c r="M56" s="2">
        <f t="shared" si="20"/>
        <v>1020</v>
      </c>
      <c r="AM56" s="2">
        <f t="shared" si="32"/>
        <v>0</v>
      </c>
      <c r="AN56" s="2">
        <f t="shared" si="32"/>
        <v>0</v>
      </c>
      <c r="AQ56" s="2">
        <f t="shared" si="21"/>
        <v>1020</v>
      </c>
      <c r="BA56" s="68">
        <f t="shared" si="22"/>
        <v>0</v>
      </c>
      <c r="BB56" s="68">
        <f t="shared" si="22"/>
        <v>0</v>
      </c>
      <c r="BE56" s="26">
        <f t="shared" si="33"/>
        <v>0</v>
      </c>
      <c r="BF56" s="26">
        <f t="shared" si="33"/>
        <v>0</v>
      </c>
      <c r="BH56" s="29">
        <f t="shared" si="34"/>
        <v>0</v>
      </c>
    </row>
    <row r="57" spans="2:60" ht="12.75">
      <c r="B57" s="40" t="s">
        <v>335</v>
      </c>
      <c r="C57" s="52" t="e">
        <f>#REF!</f>
        <v>#REF!</v>
      </c>
      <c r="D57">
        <v>1</v>
      </c>
      <c r="H57" s="19"/>
      <c r="I57" s="19"/>
      <c r="M57" s="2">
        <f t="shared" si="20"/>
        <v>0</v>
      </c>
      <c r="AM57" s="2">
        <f t="shared" si="32"/>
        <v>0</v>
      </c>
      <c r="AN57" s="2">
        <f t="shared" si="32"/>
        <v>0</v>
      </c>
      <c r="AQ57" s="2">
        <f t="shared" si="21"/>
        <v>0</v>
      </c>
      <c r="BA57" s="68">
        <f t="shared" si="22"/>
        <v>0</v>
      </c>
      <c r="BB57" s="68">
        <f t="shared" si="22"/>
        <v>0</v>
      </c>
      <c r="BE57" s="26">
        <f t="shared" si="33"/>
        <v>0</v>
      </c>
      <c r="BF57" s="26">
        <f t="shared" si="33"/>
        <v>0</v>
      </c>
      <c r="BH57" s="29">
        <f t="shared" si="34"/>
        <v>0</v>
      </c>
    </row>
    <row r="58" spans="2:60" ht="12.75">
      <c r="B58" s="40" t="s">
        <v>271</v>
      </c>
      <c r="C58" s="52" t="e">
        <f>#REF!</f>
        <v>#REF!</v>
      </c>
      <c r="D58">
        <v>1</v>
      </c>
      <c r="H58" s="19"/>
      <c r="I58" s="19">
        <v>500</v>
      </c>
      <c r="M58" s="2">
        <f t="shared" si="20"/>
        <v>500</v>
      </c>
      <c r="W58">
        <v>1</v>
      </c>
      <c r="X58">
        <v>2800</v>
      </c>
      <c r="AM58" s="2">
        <f t="shared" si="32"/>
        <v>1</v>
      </c>
      <c r="AN58" s="2">
        <f t="shared" si="32"/>
        <v>2800</v>
      </c>
      <c r="AQ58" s="2">
        <f t="shared" si="21"/>
        <v>-2300</v>
      </c>
      <c r="BA58" s="68">
        <f t="shared" si="22"/>
        <v>1</v>
      </c>
      <c r="BB58" s="68">
        <f t="shared" si="22"/>
        <v>2800</v>
      </c>
      <c r="BE58" s="26">
        <f t="shared" si="33"/>
        <v>1</v>
      </c>
      <c r="BF58" s="26">
        <f t="shared" si="33"/>
        <v>2800</v>
      </c>
      <c r="BH58" s="29">
        <f t="shared" si="34"/>
        <v>0</v>
      </c>
    </row>
    <row r="59" spans="2:60" ht="12.75">
      <c r="B59" s="40" t="s">
        <v>282</v>
      </c>
      <c r="C59" s="52" t="e">
        <f>#REF!</f>
        <v>#REF!</v>
      </c>
      <c r="H59" s="19"/>
      <c r="I59" s="19"/>
      <c r="M59" s="2">
        <f t="shared" si="20"/>
        <v>0</v>
      </c>
      <c r="AM59" s="2">
        <f t="shared" si="32"/>
        <v>0</v>
      </c>
      <c r="AN59" s="2">
        <f t="shared" si="32"/>
        <v>0</v>
      </c>
      <c r="AQ59" s="2">
        <f t="shared" si="21"/>
        <v>0</v>
      </c>
      <c r="BA59" s="68">
        <f t="shared" si="22"/>
        <v>0</v>
      </c>
      <c r="BB59" s="68">
        <f t="shared" si="22"/>
        <v>0</v>
      </c>
      <c r="BE59" s="26">
        <f t="shared" si="33"/>
        <v>0</v>
      </c>
      <c r="BF59" s="26">
        <f t="shared" si="33"/>
        <v>0</v>
      </c>
      <c r="BH59" s="29">
        <f t="shared" si="34"/>
        <v>0</v>
      </c>
    </row>
    <row r="60" spans="2:60" ht="12.75">
      <c r="B60" s="40" t="s">
        <v>281</v>
      </c>
      <c r="C60" s="52" t="e">
        <f>#REF!</f>
        <v>#REF!</v>
      </c>
      <c r="H60" s="19"/>
      <c r="I60" s="19">
        <v>1980</v>
      </c>
      <c r="M60" s="2">
        <f t="shared" si="20"/>
        <v>1980</v>
      </c>
      <c r="Q60">
        <v>1</v>
      </c>
      <c r="R60">
        <v>1980</v>
      </c>
      <c r="AM60" s="2">
        <f t="shared" si="32"/>
        <v>1</v>
      </c>
      <c r="AN60" s="2">
        <f t="shared" si="32"/>
        <v>1980</v>
      </c>
      <c r="AQ60" s="2">
        <f t="shared" si="21"/>
        <v>0</v>
      </c>
      <c r="BA60" s="68">
        <f t="shared" si="22"/>
        <v>1</v>
      </c>
      <c r="BB60" s="68">
        <f t="shared" si="22"/>
        <v>1980</v>
      </c>
      <c r="BE60" s="26">
        <f t="shared" si="33"/>
        <v>1</v>
      </c>
      <c r="BF60" s="26">
        <f t="shared" si="33"/>
        <v>1980</v>
      </c>
      <c r="BH60" s="29">
        <f t="shared" si="34"/>
        <v>0</v>
      </c>
    </row>
    <row r="61" spans="2:60" ht="12.75">
      <c r="B61" s="40" t="s">
        <v>320</v>
      </c>
      <c r="C61" s="52" t="e">
        <f>#REF!</f>
        <v>#REF!</v>
      </c>
      <c r="H61" s="19"/>
      <c r="I61" s="19"/>
      <c r="M61" s="2">
        <f t="shared" si="20"/>
        <v>0</v>
      </c>
      <c r="AM61" s="2">
        <f aca="true" t="shared" si="35" ref="AM61:AN76">O61+Q61+S61+U61+W61+Y61+AA61+AC61+AE61+AG61+AI61+AK61</f>
        <v>0</v>
      </c>
      <c r="AN61" s="2">
        <f t="shared" si="35"/>
        <v>0</v>
      </c>
      <c r="AQ61" s="2">
        <f t="shared" si="21"/>
        <v>0</v>
      </c>
      <c r="BA61" s="68">
        <f t="shared" si="22"/>
        <v>0</v>
      </c>
      <c r="BB61" s="68">
        <f t="shared" si="22"/>
        <v>0</v>
      </c>
      <c r="BE61" s="26">
        <f t="shared" si="33"/>
        <v>0</v>
      </c>
      <c r="BF61" s="26">
        <f t="shared" si="33"/>
        <v>0</v>
      </c>
      <c r="BH61" s="29">
        <f t="shared" si="34"/>
        <v>0</v>
      </c>
    </row>
    <row r="62" spans="2:60" ht="12.75">
      <c r="B62" s="40" t="s">
        <v>321</v>
      </c>
      <c r="C62" s="52" t="e">
        <f>#REF!</f>
        <v>#REF!</v>
      </c>
      <c r="H62" s="19"/>
      <c r="I62" s="19"/>
      <c r="M62" s="2">
        <f t="shared" si="20"/>
        <v>0</v>
      </c>
      <c r="AM62" s="2">
        <f t="shared" si="35"/>
        <v>0</v>
      </c>
      <c r="AN62" s="2">
        <f t="shared" si="35"/>
        <v>0</v>
      </c>
      <c r="AQ62" s="2">
        <f t="shared" si="21"/>
        <v>0</v>
      </c>
      <c r="BA62" s="68">
        <f t="shared" si="22"/>
        <v>0</v>
      </c>
      <c r="BB62" s="68">
        <f t="shared" si="22"/>
        <v>0</v>
      </c>
      <c r="BE62" s="26">
        <f t="shared" si="33"/>
        <v>0</v>
      </c>
      <c r="BF62" s="26">
        <f t="shared" si="33"/>
        <v>0</v>
      </c>
      <c r="BH62" s="29">
        <f t="shared" si="34"/>
        <v>0</v>
      </c>
    </row>
    <row r="63" spans="2:60" ht="12.75">
      <c r="B63" s="40" t="s">
        <v>323</v>
      </c>
      <c r="C63" s="52" t="e">
        <f>#REF!</f>
        <v>#REF!</v>
      </c>
      <c r="H63" s="19"/>
      <c r="I63" s="19"/>
      <c r="M63" s="2">
        <f t="shared" si="20"/>
        <v>0</v>
      </c>
      <c r="AM63" s="2">
        <f t="shared" si="35"/>
        <v>0</v>
      </c>
      <c r="AN63" s="2">
        <f t="shared" si="35"/>
        <v>0</v>
      </c>
      <c r="AQ63" s="2">
        <f t="shared" si="21"/>
        <v>0</v>
      </c>
      <c r="BA63" s="68">
        <f t="shared" si="22"/>
        <v>0</v>
      </c>
      <c r="BB63" s="68">
        <f t="shared" si="22"/>
        <v>0</v>
      </c>
      <c r="BE63" s="26">
        <f t="shared" si="33"/>
        <v>0</v>
      </c>
      <c r="BF63" s="26">
        <f t="shared" si="33"/>
        <v>0</v>
      </c>
      <c r="BH63" s="29">
        <f t="shared" si="34"/>
        <v>0</v>
      </c>
    </row>
    <row r="64" spans="2:60" ht="12.75">
      <c r="B64" s="40" t="s">
        <v>322</v>
      </c>
      <c r="C64" s="52" t="e">
        <f>#REF!</f>
        <v>#REF!</v>
      </c>
      <c r="H64" s="19"/>
      <c r="I64" s="19"/>
      <c r="M64" s="2">
        <f t="shared" si="20"/>
        <v>0</v>
      </c>
      <c r="AM64" s="2">
        <f t="shared" si="35"/>
        <v>0</v>
      </c>
      <c r="AN64" s="2">
        <f t="shared" si="35"/>
        <v>0</v>
      </c>
      <c r="AQ64" s="2">
        <f t="shared" si="21"/>
        <v>0</v>
      </c>
      <c r="BA64" s="68">
        <f t="shared" si="22"/>
        <v>0</v>
      </c>
      <c r="BB64" s="68">
        <f t="shared" si="22"/>
        <v>0</v>
      </c>
      <c r="BE64" s="26">
        <f t="shared" si="33"/>
        <v>0</v>
      </c>
      <c r="BF64" s="26">
        <f t="shared" si="33"/>
        <v>0</v>
      </c>
      <c r="BH64" s="29">
        <f t="shared" si="34"/>
        <v>0</v>
      </c>
    </row>
    <row r="65" spans="2:60" ht="12.75">
      <c r="B65" s="40" t="s">
        <v>324</v>
      </c>
      <c r="C65" s="52" t="e">
        <f>#REF!</f>
        <v>#REF!</v>
      </c>
      <c r="I65" s="19"/>
      <c r="M65" s="2">
        <f t="shared" si="20"/>
        <v>0</v>
      </c>
      <c r="W65">
        <f>1+1</f>
        <v>2</v>
      </c>
      <c r="X65">
        <f>400+400</f>
        <v>800</v>
      </c>
      <c r="AM65" s="2">
        <f t="shared" si="35"/>
        <v>2</v>
      </c>
      <c r="AN65" s="2">
        <f t="shared" si="35"/>
        <v>800</v>
      </c>
      <c r="AQ65" s="2">
        <f t="shared" si="21"/>
        <v>-800</v>
      </c>
      <c r="BA65" s="68">
        <f t="shared" si="22"/>
        <v>2</v>
      </c>
      <c r="BB65" s="68">
        <f t="shared" si="22"/>
        <v>800</v>
      </c>
      <c r="BE65" s="26">
        <f t="shared" si="33"/>
        <v>2</v>
      </c>
      <c r="BF65" s="26">
        <f t="shared" si="33"/>
        <v>800</v>
      </c>
      <c r="BH65" s="29">
        <f t="shared" si="34"/>
        <v>0</v>
      </c>
    </row>
    <row r="66" spans="2:60" ht="12.75">
      <c r="B66" s="40" t="s">
        <v>325</v>
      </c>
      <c r="C66" s="52" t="e">
        <f>#REF!</f>
        <v>#REF!</v>
      </c>
      <c r="I66" s="19"/>
      <c r="M66" s="2">
        <f t="shared" si="20"/>
        <v>0</v>
      </c>
      <c r="W66">
        <f>1</f>
        <v>1</v>
      </c>
      <c r="X66">
        <f>1200+120+80</f>
        <v>1400</v>
      </c>
      <c r="AM66" s="2">
        <f t="shared" si="35"/>
        <v>1</v>
      </c>
      <c r="AN66" s="2">
        <f t="shared" si="35"/>
        <v>1400</v>
      </c>
      <c r="AQ66" s="2">
        <f>M66-AN66</f>
        <v>-1400</v>
      </c>
      <c r="BA66" s="68">
        <f t="shared" si="22"/>
        <v>1</v>
      </c>
      <c r="BB66" s="68">
        <f t="shared" si="22"/>
        <v>1400</v>
      </c>
      <c r="BE66" s="26">
        <f t="shared" si="33"/>
        <v>1</v>
      </c>
      <c r="BF66" s="26">
        <f t="shared" si="33"/>
        <v>1400</v>
      </c>
      <c r="BH66" s="29">
        <f t="shared" si="34"/>
        <v>0</v>
      </c>
    </row>
    <row r="67" spans="2:60" ht="12.75">
      <c r="B67" s="40" t="s">
        <v>326</v>
      </c>
      <c r="C67" s="52" t="e">
        <f>#REF!</f>
        <v>#REF!</v>
      </c>
      <c r="I67" s="19"/>
      <c r="M67" s="2">
        <f t="shared" si="20"/>
        <v>0</v>
      </c>
      <c r="W67">
        <v>2</v>
      </c>
      <c r="X67">
        <v>520</v>
      </c>
      <c r="AM67" s="2">
        <f t="shared" si="35"/>
        <v>2</v>
      </c>
      <c r="AN67" s="2">
        <f t="shared" si="35"/>
        <v>520</v>
      </c>
      <c r="AQ67" s="2">
        <f>M67-AN67</f>
        <v>-520</v>
      </c>
      <c r="BA67" s="68">
        <f t="shared" si="22"/>
        <v>2</v>
      </c>
      <c r="BB67" s="68">
        <f t="shared" si="22"/>
        <v>520</v>
      </c>
      <c r="BE67" s="26">
        <f t="shared" si="33"/>
        <v>2</v>
      </c>
      <c r="BF67" s="26">
        <f t="shared" si="33"/>
        <v>520</v>
      </c>
      <c r="BH67" s="29">
        <f t="shared" si="34"/>
        <v>0</v>
      </c>
    </row>
    <row r="68" spans="2:60" ht="12.75">
      <c r="B68" s="40" t="s">
        <v>327</v>
      </c>
      <c r="C68" s="52" t="e">
        <f>#REF!</f>
        <v>#REF!</v>
      </c>
      <c r="I68" s="19"/>
      <c r="M68" s="2">
        <f t="shared" si="20"/>
        <v>0</v>
      </c>
      <c r="W68">
        <f>2+2</f>
        <v>4</v>
      </c>
      <c r="X68">
        <f>2600+2600</f>
        <v>5200</v>
      </c>
      <c r="AM68" s="2">
        <f t="shared" si="35"/>
        <v>4</v>
      </c>
      <c r="AN68" s="2">
        <f t="shared" si="35"/>
        <v>5200</v>
      </c>
      <c r="AQ68" s="2">
        <f>M68-AN68</f>
        <v>-5200</v>
      </c>
      <c r="BA68" s="68">
        <f t="shared" si="22"/>
        <v>4</v>
      </c>
      <c r="BB68" s="68">
        <f t="shared" si="22"/>
        <v>5200</v>
      </c>
      <c r="BE68" s="26">
        <f t="shared" si="33"/>
        <v>4</v>
      </c>
      <c r="BF68" s="26">
        <f t="shared" si="33"/>
        <v>5200</v>
      </c>
      <c r="BH68" s="29">
        <f t="shared" si="34"/>
        <v>0</v>
      </c>
    </row>
    <row r="69" spans="2:60" ht="12.75">
      <c r="B69" s="40" t="s">
        <v>328</v>
      </c>
      <c r="C69" s="52" t="e">
        <f>#REF!</f>
        <v>#REF!</v>
      </c>
      <c r="I69" s="19"/>
      <c r="M69" s="2">
        <f t="shared" si="20"/>
        <v>0</v>
      </c>
      <c r="AM69" s="2">
        <f t="shared" si="35"/>
        <v>0</v>
      </c>
      <c r="AN69" s="2">
        <f t="shared" si="35"/>
        <v>0</v>
      </c>
      <c r="AQ69" s="2">
        <f>M69-AN69</f>
        <v>0</v>
      </c>
      <c r="BA69" s="68">
        <f t="shared" si="22"/>
        <v>0</v>
      </c>
      <c r="BB69" s="68">
        <f t="shared" si="22"/>
        <v>0</v>
      </c>
      <c r="BE69" s="26">
        <f t="shared" si="33"/>
        <v>0</v>
      </c>
      <c r="BF69" s="26">
        <f t="shared" si="33"/>
        <v>0</v>
      </c>
      <c r="BH69" s="29">
        <f t="shared" si="34"/>
        <v>0</v>
      </c>
    </row>
    <row r="70" spans="1:77" s="19" customFormat="1" ht="12.75">
      <c r="A70"/>
      <c r="B70" s="40" t="s">
        <v>329</v>
      </c>
      <c r="C70" s="52" t="e">
        <f>#REF!</f>
        <v>#REF!</v>
      </c>
      <c r="D70"/>
      <c r="E70"/>
      <c r="F70"/>
      <c r="G70"/>
      <c r="H70"/>
      <c r="J70"/>
      <c r="K70"/>
      <c r="L70"/>
      <c r="M70" s="2">
        <f t="shared" si="20"/>
        <v>0</v>
      </c>
      <c r="O70"/>
      <c r="P70"/>
      <c r="Q70"/>
      <c r="R70"/>
      <c r="S70"/>
      <c r="T70"/>
      <c r="U70"/>
      <c r="V70"/>
      <c r="W70">
        <v>2</v>
      </c>
      <c r="X70">
        <v>700</v>
      </c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2">
        <f t="shared" si="35"/>
        <v>2</v>
      </c>
      <c r="AN70" s="2">
        <f t="shared" si="35"/>
        <v>700</v>
      </c>
      <c r="AO70"/>
      <c r="AP70"/>
      <c r="AQ70" s="2">
        <f>M70-AN70</f>
        <v>-700</v>
      </c>
      <c r="AR70"/>
      <c r="AS70" s="18"/>
      <c r="AT70" s="18"/>
      <c r="AU70"/>
      <c r="AV70"/>
      <c r="AW70"/>
      <c r="AX70"/>
      <c r="AY70"/>
      <c r="AZ70"/>
      <c r="BA70" s="68">
        <f t="shared" si="22"/>
        <v>2</v>
      </c>
      <c r="BB70" s="68">
        <f t="shared" si="22"/>
        <v>700</v>
      </c>
      <c r="BC70"/>
      <c r="BD70"/>
      <c r="BE70" s="26">
        <f t="shared" si="33"/>
        <v>2</v>
      </c>
      <c r="BF70" s="26">
        <f t="shared" si="33"/>
        <v>700</v>
      </c>
      <c r="BG70"/>
      <c r="BH70" s="29">
        <f t="shared" si="34"/>
        <v>0</v>
      </c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s="19" customFormat="1" ht="12.75">
      <c r="A71"/>
      <c r="B71" s="40" t="s">
        <v>330</v>
      </c>
      <c r="C71" s="52" t="e">
        <f>#REF!</f>
        <v>#REF!</v>
      </c>
      <c r="D71"/>
      <c r="E71"/>
      <c r="F71"/>
      <c r="G71"/>
      <c r="H71"/>
      <c r="J71"/>
      <c r="K71"/>
      <c r="L71"/>
      <c r="M71" s="2">
        <f t="shared" si="20"/>
        <v>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 s="2">
        <f t="shared" si="35"/>
        <v>0</v>
      </c>
      <c r="AN71" s="2">
        <f t="shared" si="35"/>
        <v>0</v>
      </c>
      <c r="AO71"/>
      <c r="AP71"/>
      <c r="AQ71" s="2">
        <f aca="true" t="shared" si="36" ref="AQ71:AQ78">M71-AN71</f>
        <v>0</v>
      </c>
      <c r="AR71"/>
      <c r="AS71" s="18"/>
      <c r="AT71" s="18"/>
      <c r="AU71"/>
      <c r="AV71"/>
      <c r="AW71"/>
      <c r="AX71"/>
      <c r="AY71"/>
      <c r="AZ71"/>
      <c r="BA71" s="68">
        <f t="shared" si="22"/>
        <v>0</v>
      </c>
      <c r="BB71" s="68">
        <f t="shared" si="22"/>
        <v>0</v>
      </c>
      <c r="BC71"/>
      <c r="BD71"/>
      <c r="BE71" s="26">
        <f t="shared" si="33"/>
        <v>0</v>
      </c>
      <c r="BF71" s="26">
        <f t="shared" si="33"/>
        <v>0</v>
      </c>
      <c r="BG71"/>
      <c r="BH71" s="29">
        <f t="shared" si="34"/>
        <v>0</v>
      </c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s="19" customFormat="1" ht="12.75">
      <c r="A72"/>
      <c r="B72" s="40" t="s">
        <v>331</v>
      </c>
      <c r="C72" s="52" t="e">
        <f>#REF!</f>
        <v>#REF!</v>
      </c>
      <c r="D72"/>
      <c r="E72"/>
      <c r="F72"/>
      <c r="G72"/>
      <c r="H72"/>
      <c r="J72"/>
      <c r="K72"/>
      <c r="L72"/>
      <c r="M72" s="2">
        <f t="shared" si="20"/>
        <v>0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 s="2">
        <f t="shared" si="35"/>
        <v>0</v>
      </c>
      <c r="AN72" s="2">
        <f t="shared" si="35"/>
        <v>0</v>
      </c>
      <c r="AO72"/>
      <c r="AP72"/>
      <c r="AQ72" s="2">
        <f t="shared" si="36"/>
        <v>0</v>
      </c>
      <c r="AR72"/>
      <c r="AS72" s="18"/>
      <c r="AT72" s="18"/>
      <c r="AU72"/>
      <c r="AV72"/>
      <c r="AW72"/>
      <c r="AX72"/>
      <c r="AY72"/>
      <c r="AZ72"/>
      <c r="BA72" s="68">
        <f t="shared" si="22"/>
        <v>0</v>
      </c>
      <c r="BB72" s="68">
        <f t="shared" si="22"/>
        <v>0</v>
      </c>
      <c r="BC72"/>
      <c r="BD72"/>
      <c r="BE72" s="26">
        <f t="shared" si="33"/>
        <v>0</v>
      </c>
      <c r="BF72" s="26">
        <f t="shared" si="33"/>
        <v>0</v>
      </c>
      <c r="BG72"/>
      <c r="BH72" s="29">
        <f t="shared" si="34"/>
        <v>0</v>
      </c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s="19" customFormat="1" ht="12.75">
      <c r="A73"/>
      <c r="B73" s="40" t="s">
        <v>332</v>
      </c>
      <c r="C73" s="52" t="e">
        <f>#REF!</f>
        <v>#REF!</v>
      </c>
      <c r="D73"/>
      <c r="E73"/>
      <c r="F73"/>
      <c r="G73"/>
      <c r="H73"/>
      <c r="J73">
        <v>12360</v>
      </c>
      <c r="K73"/>
      <c r="L73"/>
      <c r="M73" s="2">
        <f t="shared" si="20"/>
        <v>12360</v>
      </c>
      <c r="O73"/>
      <c r="P73"/>
      <c r="Q73"/>
      <c r="R73"/>
      <c r="S73"/>
      <c r="T73"/>
      <c r="U73"/>
      <c r="V73"/>
      <c r="W73">
        <v>2</v>
      </c>
      <c r="X73">
        <v>14000</v>
      </c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 s="2">
        <f t="shared" si="35"/>
        <v>2</v>
      </c>
      <c r="AN73" s="2">
        <f t="shared" si="35"/>
        <v>14000</v>
      </c>
      <c r="AO73"/>
      <c r="AP73"/>
      <c r="AQ73" s="2">
        <f t="shared" si="36"/>
        <v>-1640</v>
      </c>
      <c r="AR73"/>
      <c r="AS73" s="18"/>
      <c r="AT73" s="18"/>
      <c r="AU73"/>
      <c r="AV73"/>
      <c r="AW73"/>
      <c r="AX73"/>
      <c r="AY73"/>
      <c r="AZ73"/>
      <c r="BA73" s="68">
        <f t="shared" si="22"/>
        <v>2</v>
      </c>
      <c r="BB73" s="68">
        <f t="shared" si="22"/>
        <v>14000</v>
      </c>
      <c r="BC73"/>
      <c r="BD73"/>
      <c r="BE73" s="26">
        <f t="shared" si="33"/>
        <v>2</v>
      </c>
      <c r="BF73" s="26">
        <f t="shared" si="33"/>
        <v>14000</v>
      </c>
      <c r="BG73"/>
      <c r="BH73" s="29">
        <f t="shared" si="34"/>
        <v>0</v>
      </c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s="19" customFormat="1" ht="12.75">
      <c r="A74"/>
      <c r="B74" s="40" t="s">
        <v>333</v>
      </c>
      <c r="C74" s="52" t="e">
        <f>#REF!</f>
        <v>#REF!</v>
      </c>
      <c r="D74"/>
      <c r="E74"/>
      <c r="F74"/>
      <c r="G74"/>
      <c r="H74"/>
      <c r="J74"/>
      <c r="K74"/>
      <c r="L74"/>
      <c r="M74" s="2">
        <f t="shared" si="20"/>
        <v>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 s="2">
        <f t="shared" si="35"/>
        <v>0</v>
      </c>
      <c r="AN74" s="2">
        <f t="shared" si="35"/>
        <v>0</v>
      </c>
      <c r="AO74"/>
      <c r="AP74"/>
      <c r="AQ74" s="2">
        <f t="shared" si="36"/>
        <v>0</v>
      </c>
      <c r="AR74"/>
      <c r="AS74" s="18"/>
      <c r="AT74" s="18"/>
      <c r="AU74"/>
      <c r="AV74"/>
      <c r="AW74"/>
      <c r="AX74"/>
      <c r="AY74"/>
      <c r="AZ74"/>
      <c r="BA74" s="68">
        <f t="shared" si="22"/>
        <v>0</v>
      </c>
      <c r="BB74" s="68">
        <f t="shared" si="22"/>
        <v>0</v>
      </c>
      <c r="BC74"/>
      <c r="BD74"/>
      <c r="BE74" s="26">
        <f t="shared" si="33"/>
        <v>0</v>
      </c>
      <c r="BF74" s="26">
        <f t="shared" si="33"/>
        <v>0</v>
      </c>
      <c r="BG74"/>
      <c r="BH74" s="29">
        <f t="shared" si="34"/>
        <v>0</v>
      </c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s="19" customFormat="1" ht="12.75">
      <c r="A75"/>
      <c r="B75" s="40" t="s">
        <v>334</v>
      </c>
      <c r="C75" s="52" t="e">
        <f>#REF!</f>
        <v>#REF!</v>
      </c>
      <c r="D75"/>
      <c r="E75"/>
      <c r="F75"/>
      <c r="G75"/>
      <c r="H75"/>
      <c r="J75"/>
      <c r="K75"/>
      <c r="L75"/>
      <c r="M75" s="2">
        <f t="shared" si="20"/>
        <v>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 s="2">
        <f t="shared" si="35"/>
        <v>0</v>
      </c>
      <c r="AN75" s="2">
        <f t="shared" si="35"/>
        <v>0</v>
      </c>
      <c r="AO75"/>
      <c r="AP75"/>
      <c r="AQ75" s="2">
        <f t="shared" si="36"/>
        <v>0</v>
      </c>
      <c r="AR75"/>
      <c r="AS75" s="18"/>
      <c r="AT75" s="18"/>
      <c r="AU75"/>
      <c r="AV75"/>
      <c r="AW75"/>
      <c r="AX75"/>
      <c r="AY75"/>
      <c r="AZ75"/>
      <c r="BA75" s="68">
        <f t="shared" si="22"/>
        <v>0</v>
      </c>
      <c r="BB75" s="68">
        <f t="shared" si="22"/>
        <v>0</v>
      </c>
      <c r="BC75"/>
      <c r="BD75"/>
      <c r="BE75" s="26">
        <f t="shared" si="33"/>
        <v>0</v>
      </c>
      <c r="BF75" s="26">
        <f t="shared" si="33"/>
        <v>0</v>
      </c>
      <c r="BG75"/>
      <c r="BH75" s="29">
        <f t="shared" si="34"/>
        <v>0</v>
      </c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2:60" ht="12.75">
      <c r="B76" s="58" t="s">
        <v>336</v>
      </c>
      <c r="C76" s="52" t="e">
        <f>#REF!</f>
        <v>#REF!</v>
      </c>
      <c r="I76" s="19"/>
      <c r="M76" s="2">
        <f t="shared" si="20"/>
        <v>0</v>
      </c>
      <c r="AM76" s="2">
        <f t="shared" si="35"/>
        <v>0</v>
      </c>
      <c r="AN76" s="2">
        <f t="shared" si="35"/>
        <v>0</v>
      </c>
      <c r="AQ76" s="2">
        <f t="shared" si="36"/>
        <v>0</v>
      </c>
      <c r="BA76" s="68">
        <f t="shared" si="22"/>
        <v>0</v>
      </c>
      <c r="BB76" s="68">
        <f t="shared" si="22"/>
        <v>0</v>
      </c>
      <c r="BE76" s="26">
        <f t="shared" si="33"/>
        <v>0</v>
      </c>
      <c r="BF76" s="26">
        <f t="shared" si="33"/>
        <v>0</v>
      </c>
      <c r="BH76" s="29">
        <f t="shared" si="34"/>
        <v>0</v>
      </c>
    </row>
    <row r="77" spans="2:60" ht="12.75">
      <c r="B77" s="58" t="s">
        <v>337</v>
      </c>
      <c r="C77" s="52" t="e">
        <f>#REF!</f>
        <v>#REF!</v>
      </c>
      <c r="I77" s="19"/>
      <c r="M77" s="2">
        <f t="shared" si="20"/>
        <v>0</v>
      </c>
      <c r="AM77" s="2">
        <f aca="true" t="shared" si="37" ref="AM77:AN79">O77+Q77+S77+U77+W77+Y77+AA77+AC77+AE77+AG77+AI77+AK77</f>
        <v>0</v>
      </c>
      <c r="AN77" s="2">
        <f t="shared" si="37"/>
        <v>0</v>
      </c>
      <c r="AQ77" s="2">
        <f t="shared" si="36"/>
        <v>0</v>
      </c>
      <c r="BA77" s="68">
        <f t="shared" si="22"/>
        <v>0</v>
      </c>
      <c r="BB77" s="68">
        <f t="shared" si="22"/>
        <v>0</v>
      </c>
      <c r="BE77" s="26">
        <f t="shared" si="33"/>
        <v>0</v>
      </c>
      <c r="BF77" s="26">
        <f t="shared" si="33"/>
        <v>0</v>
      </c>
      <c r="BH77" s="29">
        <f t="shared" si="34"/>
        <v>0</v>
      </c>
    </row>
    <row r="78" spans="2:60" ht="12.75">
      <c r="B78" s="122" t="s">
        <v>272</v>
      </c>
      <c r="C78" s="52" t="e">
        <f>#REF!</f>
        <v>#REF!</v>
      </c>
      <c r="I78" s="19"/>
      <c r="M78" s="2">
        <f t="shared" si="20"/>
        <v>0</v>
      </c>
      <c r="AM78" s="2">
        <f t="shared" si="37"/>
        <v>0</v>
      </c>
      <c r="AN78" s="2">
        <f t="shared" si="37"/>
        <v>0</v>
      </c>
      <c r="AQ78" s="2">
        <f t="shared" si="36"/>
        <v>0</v>
      </c>
      <c r="BA78" s="68">
        <f t="shared" si="22"/>
        <v>0</v>
      </c>
      <c r="BB78" s="68">
        <f t="shared" si="22"/>
        <v>0</v>
      </c>
      <c r="BE78" s="26">
        <f t="shared" si="33"/>
        <v>0</v>
      </c>
      <c r="BF78" s="26">
        <f t="shared" si="33"/>
        <v>0</v>
      </c>
      <c r="BH78" s="29">
        <f t="shared" si="34"/>
        <v>0</v>
      </c>
    </row>
    <row r="79" spans="2:60" ht="12.75">
      <c r="B79" s="122" t="s">
        <v>273</v>
      </c>
      <c r="C79" s="52" t="e">
        <f>#REF!</f>
        <v>#REF!</v>
      </c>
      <c r="M79" s="2">
        <f t="shared" si="20"/>
        <v>0</v>
      </c>
      <c r="AM79" s="2">
        <f t="shared" si="37"/>
        <v>0</v>
      </c>
      <c r="AN79" s="2">
        <f t="shared" si="37"/>
        <v>0</v>
      </c>
      <c r="AQ79" s="2">
        <f t="shared" si="21"/>
        <v>0</v>
      </c>
      <c r="BA79" s="68">
        <f t="shared" si="22"/>
        <v>0</v>
      </c>
      <c r="BB79" s="68">
        <f t="shared" si="22"/>
        <v>0</v>
      </c>
      <c r="BE79" s="26">
        <f t="shared" si="33"/>
        <v>0</v>
      </c>
      <c r="BF79" s="26">
        <f t="shared" si="33"/>
        <v>0</v>
      </c>
      <c r="BH79" s="29">
        <f t="shared" si="34"/>
        <v>0</v>
      </c>
    </row>
    <row r="80" spans="1:83" ht="14.25">
      <c r="A80" s="6">
        <v>7</v>
      </c>
      <c r="B80" s="59" t="s">
        <v>10</v>
      </c>
      <c r="C80" s="8"/>
      <c r="D80" s="7"/>
      <c r="E80" s="7">
        <f aca="true" t="shared" si="38" ref="E80:K80">SUM(E81:E95)</f>
        <v>0</v>
      </c>
      <c r="F80" s="7">
        <f t="shared" si="38"/>
        <v>0</v>
      </c>
      <c r="G80" s="7">
        <f t="shared" si="38"/>
        <v>0</v>
      </c>
      <c r="H80" s="7">
        <f t="shared" si="38"/>
        <v>0</v>
      </c>
      <c r="I80" s="7">
        <f t="shared" si="38"/>
        <v>0</v>
      </c>
      <c r="J80" s="7">
        <f>SUM(J81:J95)</f>
        <v>0</v>
      </c>
      <c r="K80" s="7">
        <f t="shared" si="38"/>
        <v>0</v>
      </c>
      <c r="L80" s="7">
        <f>SUM(L81:L95)</f>
        <v>0</v>
      </c>
      <c r="M80" s="7">
        <f>SUM(M81:M95)</f>
        <v>0</v>
      </c>
      <c r="N80" s="28"/>
      <c r="O80" s="7">
        <f aca="true" t="shared" si="39" ref="O80:AN80">SUM(O81:O95)</f>
        <v>0</v>
      </c>
      <c r="P80" s="7">
        <f t="shared" si="39"/>
        <v>0</v>
      </c>
      <c r="Q80" s="7">
        <f t="shared" si="39"/>
        <v>0</v>
      </c>
      <c r="R80" s="7">
        <f t="shared" si="39"/>
        <v>0</v>
      </c>
      <c r="S80" s="7">
        <f t="shared" si="39"/>
        <v>0</v>
      </c>
      <c r="T80" s="7">
        <f t="shared" si="39"/>
        <v>0</v>
      </c>
      <c r="U80" s="7">
        <f t="shared" si="39"/>
        <v>0</v>
      </c>
      <c r="V80" s="7">
        <f t="shared" si="39"/>
        <v>0</v>
      </c>
      <c r="W80" s="7">
        <f t="shared" si="39"/>
        <v>0</v>
      </c>
      <c r="X80" s="7">
        <f t="shared" si="39"/>
        <v>0</v>
      </c>
      <c r="Y80" s="7">
        <f t="shared" si="39"/>
        <v>0</v>
      </c>
      <c r="Z80" s="7">
        <f t="shared" si="39"/>
        <v>0</v>
      </c>
      <c r="AA80" s="7">
        <f t="shared" si="39"/>
        <v>0</v>
      </c>
      <c r="AB80" s="7">
        <f t="shared" si="39"/>
        <v>0</v>
      </c>
      <c r="AC80" s="7">
        <f t="shared" si="39"/>
        <v>0</v>
      </c>
      <c r="AD80" s="7">
        <f t="shared" si="39"/>
        <v>0</v>
      </c>
      <c r="AE80" s="7">
        <f t="shared" si="39"/>
        <v>0</v>
      </c>
      <c r="AF80" s="7">
        <f t="shared" si="39"/>
        <v>0</v>
      </c>
      <c r="AG80" s="7">
        <f t="shared" si="39"/>
        <v>0</v>
      </c>
      <c r="AH80" s="7">
        <f t="shared" si="39"/>
        <v>0</v>
      </c>
      <c r="AI80" s="7">
        <f t="shared" si="39"/>
        <v>0</v>
      </c>
      <c r="AJ80" s="7">
        <f t="shared" si="39"/>
        <v>0</v>
      </c>
      <c r="AK80" s="7">
        <f t="shared" si="39"/>
        <v>0</v>
      </c>
      <c r="AL80" s="7">
        <f t="shared" si="39"/>
        <v>0</v>
      </c>
      <c r="AM80" s="7">
        <f t="shared" si="39"/>
        <v>0</v>
      </c>
      <c r="AN80" s="7">
        <f t="shared" si="39"/>
        <v>0</v>
      </c>
      <c r="AO80" s="9"/>
      <c r="AP80" s="9"/>
      <c r="AQ80" s="7">
        <f>SUM(AQ81:AQ95)</f>
        <v>0</v>
      </c>
      <c r="AR80" s="9"/>
      <c r="AS80" s="50"/>
      <c r="AT80" s="50"/>
      <c r="AU80" s="7">
        <f aca="true" t="shared" si="40" ref="AU80:BH80">SUM(AU81:AU95)</f>
        <v>0</v>
      </c>
      <c r="AV80" s="7">
        <f t="shared" si="40"/>
        <v>0</v>
      </c>
      <c r="AW80" s="7">
        <f t="shared" si="40"/>
        <v>0</v>
      </c>
      <c r="AX80" s="7">
        <f t="shared" si="40"/>
        <v>0</v>
      </c>
      <c r="AY80" s="7">
        <f t="shared" si="40"/>
        <v>0</v>
      </c>
      <c r="AZ80" s="7">
        <f t="shared" si="40"/>
        <v>0</v>
      </c>
      <c r="BA80" s="7">
        <f t="shared" si="40"/>
        <v>0</v>
      </c>
      <c r="BB80" s="7">
        <f t="shared" si="40"/>
        <v>0</v>
      </c>
      <c r="BC80" s="7">
        <f t="shared" si="40"/>
        <v>0</v>
      </c>
      <c r="BD80" s="7">
        <f t="shared" si="40"/>
        <v>0</v>
      </c>
      <c r="BE80" s="7">
        <f t="shared" si="40"/>
        <v>0</v>
      </c>
      <c r="BF80" s="7">
        <f t="shared" si="40"/>
        <v>0</v>
      </c>
      <c r="BG80" s="7"/>
      <c r="BH80" s="7">
        <f t="shared" si="40"/>
        <v>0</v>
      </c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</row>
    <row r="81" spans="1:60" ht="12.75">
      <c r="A81" s="49"/>
      <c r="B81" s="58" t="s">
        <v>244</v>
      </c>
      <c r="C81" s="5" t="s">
        <v>2</v>
      </c>
      <c r="M81" s="2">
        <f t="shared" si="20"/>
        <v>0</v>
      </c>
      <c r="AM81" s="2">
        <f aca="true" t="shared" si="41" ref="AM81:AN93">O81+Q81+S81+U81+W81+Y81+AA81+AC81+AE81+AG81+AI81+AK81</f>
        <v>0</v>
      </c>
      <c r="AN81" s="2">
        <f t="shared" si="41"/>
        <v>0</v>
      </c>
      <c r="AQ81" s="2">
        <f t="shared" si="21"/>
        <v>0</v>
      </c>
      <c r="BA81" s="68">
        <f t="shared" si="22"/>
        <v>0</v>
      </c>
      <c r="BB81" s="68">
        <f t="shared" si="22"/>
        <v>0</v>
      </c>
      <c r="BE81" s="26">
        <f aca="true" t="shared" si="42" ref="BE81:BF95">AU81+AW81+AY81+BA81+BC81</f>
        <v>0</v>
      </c>
      <c r="BF81" s="26">
        <f t="shared" si="42"/>
        <v>0</v>
      </c>
      <c r="BH81" s="29">
        <f aca="true" t="shared" si="43" ref="BH81:BH95">BF81-AN81</f>
        <v>0</v>
      </c>
    </row>
    <row r="82" spans="1:60" ht="12.75">
      <c r="A82" s="49"/>
      <c r="B82" s="40" t="s">
        <v>225</v>
      </c>
      <c r="C82" s="5" t="s">
        <v>2</v>
      </c>
      <c r="M82" s="2">
        <f t="shared" si="20"/>
        <v>0</v>
      </c>
      <c r="AM82" s="2">
        <f t="shared" si="41"/>
        <v>0</v>
      </c>
      <c r="AN82" s="2">
        <f t="shared" si="41"/>
        <v>0</v>
      </c>
      <c r="AQ82" s="2">
        <f t="shared" si="21"/>
        <v>0</v>
      </c>
      <c r="BA82" s="68">
        <f t="shared" si="22"/>
        <v>0</v>
      </c>
      <c r="BB82" s="68">
        <f t="shared" si="22"/>
        <v>0</v>
      </c>
      <c r="BE82" s="26">
        <f t="shared" si="42"/>
        <v>0</v>
      </c>
      <c r="BF82" s="26">
        <f t="shared" si="42"/>
        <v>0</v>
      </c>
      <c r="BH82" s="29">
        <f t="shared" si="43"/>
        <v>0</v>
      </c>
    </row>
    <row r="83" spans="1:60" ht="12.75">
      <c r="A83" s="49"/>
      <c r="B83" s="40" t="s">
        <v>242</v>
      </c>
      <c r="C83" s="5" t="s">
        <v>2</v>
      </c>
      <c r="D83" s="19"/>
      <c r="M83" s="2">
        <f t="shared" si="20"/>
        <v>0</v>
      </c>
      <c r="AM83" s="2">
        <f t="shared" si="41"/>
        <v>0</v>
      </c>
      <c r="AN83" s="2">
        <f t="shared" si="41"/>
        <v>0</v>
      </c>
      <c r="AQ83" s="2">
        <f t="shared" si="21"/>
        <v>0</v>
      </c>
      <c r="BA83" s="68">
        <f t="shared" si="22"/>
        <v>0</v>
      </c>
      <c r="BB83" s="68">
        <f t="shared" si="22"/>
        <v>0</v>
      </c>
      <c r="BE83" s="26">
        <f t="shared" si="42"/>
        <v>0</v>
      </c>
      <c r="BF83" s="26">
        <f t="shared" si="42"/>
        <v>0</v>
      </c>
      <c r="BH83" s="29">
        <f t="shared" si="43"/>
        <v>0</v>
      </c>
    </row>
    <row r="84" spans="1:60" ht="12.75">
      <c r="A84" s="49"/>
      <c r="B84" s="40" t="s">
        <v>224</v>
      </c>
      <c r="C84" s="5" t="s">
        <v>2</v>
      </c>
      <c r="D84" s="19"/>
      <c r="M84" s="2">
        <f t="shared" si="20"/>
        <v>0</v>
      </c>
      <c r="AM84" s="2">
        <f t="shared" si="41"/>
        <v>0</v>
      </c>
      <c r="AN84" s="2">
        <f t="shared" si="41"/>
        <v>0</v>
      </c>
      <c r="AQ84" s="2">
        <f t="shared" si="21"/>
        <v>0</v>
      </c>
      <c r="BA84" s="68">
        <f t="shared" si="22"/>
        <v>0</v>
      </c>
      <c r="BB84" s="68">
        <f t="shared" si="22"/>
        <v>0</v>
      </c>
      <c r="BE84" s="26">
        <f t="shared" si="42"/>
        <v>0</v>
      </c>
      <c r="BF84" s="26">
        <f t="shared" si="42"/>
        <v>0</v>
      </c>
      <c r="BH84" s="29">
        <f t="shared" si="43"/>
        <v>0</v>
      </c>
    </row>
    <row r="85" spans="1:60" ht="12.75">
      <c r="A85" s="49"/>
      <c r="B85" s="40" t="s">
        <v>243</v>
      </c>
      <c r="C85" s="5" t="s">
        <v>2</v>
      </c>
      <c r="D85" s="19"/>
      <c r="M85" s="2">
        <f t="shared" si="20"/>
        <v>0</v>
      </c>
      <c r="AM85" s="2">
        <f t="shared" si="41"/>
        <v>0</v>
      </c>
      <c r="AN85" s="2">
        <f t="shared" si="41"/>
        <v>0</v>
      </c>
      <c r="AQ85" s="2">
        <f t="shared" si="21"/>
        <v>0</v>
      </c>
      <c r="BA85" s="68">
        <f t="shared" si="22"/>
        <v>0</v>
      </c>
      <c r="BB85" s="68">
        <f t="shared" si="22"/>
        <v>0</v>
      </c>
      <c r="BE85" s="26">
        <f t="shared" si="42"/>
        <v>0</v>
      </c>
      <c r="BF85" s="26">
        <f t="shared" si="42"/>
        <v>0</v>
      </c>
      <c r="BH85" s="29">
        <f t="shared" si="43"/>
        <v>0</v>
      </c>
    </row>
    <row r="86" spans="1:60" ht="12.75">
      <c r="A86" s="49"/>
      <c r="B86" s="40" t="s">
        <v>245</v>
      </c>
      <c r="C86" s="5" t="s">
        <v>2</v>
      </c>
      <c r="D86" s="19"/>
      <c r="M86" s="2">
        <f t="shared" si="20"/>
        <v>0</v>
      </c>
      <c r="AM86" s="2">
        <f t="shared" si="41"/>
        <v>0</v>
      </c>
      <c r="AN86" s="2">
        <f t="shared" si="41"/>
        <v>0</v>
      </c>
      <c r="AQ86" s="2">
        <f t="shared" si="21"/>
        <v>0</v>
      </c>
      <c r="BA86" s="68">
        <f t="shared" si="22"/>
        <v>0</v>
      </c>
      <c r="BB86" s="68">
        <f t="shared" si="22"/>
        <v>0</v>
      </c>
      <c r="BE86" s="26">
        <f t="shared" si="42"/>
        <v>0</v>
      </c>
      <c r="BF86" s="26">
        <f t="shared" si="42"/>
        <v>0</v>
      </c>
      <c r="BH86" s="29">
        <f t="shared" si="43"/>
        <v>0</v>
      </c>
    </row>
    <row r="87" spans="1:60" ht="12.75">
      <c r="A87" s="49"/>
      <c r="B87" s="40" t="s">
        <v>246</v>
      </c>
      <c r="C87" s="5" t="s">
        <v>2</v>
      </c>
      <c r="D87" s="19"/>
      <c r="M87" s="2">
        <f t="shared" si="20"/>
        <v>0</v>
      </c>
      <c r="AM87" s="2">
        <f t="shared" si="41"/>
        <v>0</v>
      </c>
      <c r="AN87" s="2">
        <f t="shared" si="41"/>
        <v>0</v>
      </c>
      <c r="AQ87" s="2">
        <f t="shared" si="21"/>
        <v>0</v>
      </c>
      <c r="BA87" s="68">
        <f t="shared" si="22"/>
        <v>0</v>
      </c>
      <c r="BB87" s="68">
        <f t="shared" si="22"/>
        <v>0</v>
      </c>
      <c r="BE87" s="26">
        <f t="shared" si="42"/>
        <v>0</v>
      </c>
      <c r="BF87" s="26">
        <f t="shared" si="42"/>
        <v>0</v>
      </c>
      <c r="BH87" s="29">
        <f t="shared" si="43"/>
        <v>0</v>
      </c>
    </row>
    <row r="88" spans="1:60" ht="12.75">
      <c r="A88" s="49"/>
      <c r="B88" s="40" t="s">
        <v>247</v>
      </c>
      <c r="C88" s="5" t="s">
        <v>2</v>
      </c>
      <c r="D88" s="19"/>
      <c r="M88" s="2">
        <f t="shared" si="20"/>
        <v>0</v>
      </c>
      <c r="AM88" s="2">
        <f t="shared" si="41"/>
        <v>0</v>
      </c>
      <c r="AN88" s="2">
        <f t="shared" si="41"/>
        <v>0</v>
      </c>
      <c r="AQ88" s="2">
        <f t="shared" si="21"/>
        <v>0</v>
      </c>
      <c r="BA88" s="68">
        <f t="shared" si="22"/>
        <v>0</v>
      </c>
      <c r="BB88" s="68">
        <f t="shared" si="22"/>
        <v>0</v>
      </c>
      <c r="BE88" s="26">
        <f t="shared" si="42"/>
        <v>0</v>
      </c>
      <c r="BF88" s="26">
        <f t="shared" si="42"/>
        <v>0</v>
      </c>
      <c r="BH88" s="29">
        <f t="shared" si="43"/>
        <v>0</v>
      </c>
    </row>
    <row r="89" spans="1:60" ht="12.75">
      <c r="A89" s="49"/>
      <c r="B89" s="40" t="s">
        <v>248</v>
      </c>
      <c r="C89" s="5" t="s">
        <v>2</v>
      </c>
      <c r="D89" s="19"/>
      <c r="M89" s="2">
        <f t="shared" si="20"/>
        <v>0</v>
      </c>
      <c r="AM89" s="2">
        <f t="shared" si="41"/>
        <v>0</v>
      </c>
      <c r="AN89" s="2">
        <f t="shared" si="41"/>
        <v>0</v>
      </c>
      <c r="AQ89" s="2">
        <f t="shared" si="21"/>
        <v>0</v>
      </c>
      <c r="BA89" s="68">
        <f t="shared" si="22"/>
        <v>0</v>
      </c>
      <c r="BB89" s="68">
        <f t="shared" si="22"/>
        <v>0</v>
      </c>
      <c r="BE89" s="26">
        <f t="shared" si="42"/>
        <v>0</v>
      </c>
      <c r="BF89" s="26">
        <f t="shared" si="42"/>
        <v>0</v>
      </c>
      <c r="BH89" s="29">
        <f t="shared" si="43"/>
        <v>0</v>
      </c>
    </row>
    <row r="90" spans="1:60" ht="12.75">
      <c r="A90" s="49"/>
      <c r="B90" s="40" t="s">
        <v>249</v>
      </c>
      <c r="C90" s="5" t="s">
        <v>2</v>
      </c>
      <c r="D90" s="19"/>
      <c r="M90" s="2">
        <f t="shared" si="20"/>
        <v>0</v>
      </c>
      <c r="AM90" s="2">
        <f t="shared" si="41"/>
        <v>0</v>
      </c>
      <c r="AN90" s="2">
        <f t="shared" si="41"/>
        <v>0</v>
      </c>
      <c r="AQ90" s="2">
        <f t="shared" si="21"/>
        <v>0</v>
      </c>
      <c r="BA90" s="68">
        <f t="shared" si="22"/>
        <v>0</v>
      </c>
      <c r="BB90" s="68">
        <f t="shared" si="22"/>
        <v>0</v>
      </c>
      <c r="BE90" s="26">
        <f t="shared" si="42"/>
        <v>0</v>
      </c>
      <c r="BF90" s="26">
        <f t="shared" si="42"/>
        <v>0</v>
      </c>
      <c r="BH90" s="29">
        <f t="shared" si="43"/>
        <v>0</v>
      </c>
    </row>
    <row r="91" spans="1:60" ht="13.5" customHeight="1">
      <c r="A91" s="49"/>
      <c r="B91" s="40" t="s">
        <v>22</v>
      </c>
      <c r="C91" s="5" t="s">
        <v>2</v>
      </c>
      <c r="D91" s="19"/>
      <c r="M91" s="2">
        <f t="shared" si="20"/>
        <v>0</v>
      </c>
      <c r="AM91" s="2">
        <f t="shared" si="41"/>
        <v>0</v>
      </c>
      <c r="AN91" s="2">
        <f t="shared" si="41"/>
        <v>0</v>
      </c>
      <c r="AQ91" s="2">
        <f t="shared" si="21"/>
        <v>0</v>
      </c>
      <c r="BA91" s="68">
        <f t="shared" si="22"/>
        <v>0</v>
      </c>
      <c r="BB91" s="68">
        <f t="shared" si="22"/>
        <v>0</v>
      </c>
      <c r="BE91" s="26">
        <f t="shared" si="42"/>
        <v>0</v>
      </c>
      <c r="BF91" s="26">
        <f t="shared" si="42"/>
        <v>0</v>
      </c>
      <c r="BH91" s="29">
        <f t="shared" si="43"/>
        <v>0</v>
      </c>
    </row>
    <row r="92" spans="1:60" ht="12.75">
      <c r="A92" s="49"/>
      <c r="C92" s="5" t="s">
        <v>2</v>
      </c>
      <c r="M92" s="2">
        <f t="shared" si="20"/>
        <v>0</v>
      </c>
      <c r="AM92" s="2">
        <f t="shared" si="41"/>
        <v>0</v>
      </c>
      <c r="AN92" s="2">
        <f t="shared" si="41"/>
        <v>0</v>
      </c>
      <c r="AQ92" s="2">
        <f t="shared" si="21"/>
        <v>0</v>
      </c>
      <c r="BA92" s="68">
        <f t="shared" si="22"/>
        <v>0</v>
      </c>
      <c r="BB92" s="68">
        <f t="shared" si="22"/>
        <v>0</v>
      </c>
      <c r="BE92" s="26">
        <f t="shared" si="42"/>
        <v>0</v>
      </c>
      <c r="BF92" s="26">
        <f t="shared" si="42"/>
        <v>0</v>
      </c>
      <c r="BH92" s="29">
        <f t="shared" si="43"/>
        <v>0</v>
      </c>
    </row>
    <row r="93" spans="1:60" ht="12.75">
      <c r="A93" s="49"/>
      <c r="B93" s="122" t="s">
        <v>315</v>
      </c>
      <c r="C93" s="5" t="s">
        <v>2</v>
      </c>
      <c r="M93" s="2">
        <f t="shared" si="20"/>
        <v>0</v>
      </c>
      <c r="AM93" s="2">
        <f t="shared" si="41"/>
        <v>0</v>
      </c>
      <c r="AN93" s="2">
        <f t="shared" si="41"/>
        <v>0</v>
      </c>
      <c r="AQ93" s="2">
        <f t="shared" si="21"/>
        <v>0</v>
      </c>
      <c r="BA93" s="68">
        <f t="shared" si="22"/>
        <v>0</v>
      </c>
      <c r="BB93" s="68">
        <f t="shared" si="22"/>
        <v>0</v>
      </c>
      <c r="BE93" s="26">
        <f t="shared" si="42"/>
        <v>0</v>
      </c>
      <c r="BF93" s="26">
        <f t="shared" si="42"/>
        <v>0</v>
      </c>
      <c r="BH93" s="29">
        <f t="shared" si="43"/>
        <v>0</v>
      </c>
    </row>
    <row r="94" spans="1:60" ht="12.75">
      <c r="A94" s="49"/>
      <c r="C94" s="5" t="s">
        <v>2</v>
      </c>
      <c r="M94" s="2">
        <f>SUM(E94:L94)</f>
        <v>0</v>
      </c>
      <c r="AM94" s="2">
        <f>O94+Q94+S94+U94+W94+Y94+AA94+AC94+AE94+AG94+AI94+AK94</f>
        <v>0</v>
      </c>
      <c r="AN94" s="2">
        <f>P94+R94+T94+V94+X94+Z94+AB94+AD94+AF94+AH94+AJ94+AL94</f>
        <v>0</v>
      </c>
      <c r="AQ94" s="2">
        <f>M94-AN94</f>
        <v>0</v>
      </c>
      <c r="BA94" s="68">
        <f>AM94</f>
        <v>0</v>
      </c>
      <c r="BB94" s="68">
        <f>AN94</f>
        <v>0</v>
      </c>
      <c r="BE94" s="26">
        <f t="shared" si="42"/>
        <v>0</v>
      </c>
      <c r="BF94" s="26">
        <f t="shared" si="42"/>
        <v>0</v>
      </c>
      <c r="BH94" s="29">
        <f t="shared" si="43"/>
        <v>0</v>
      </c>
    </row>
    <row r="95" spans="1:60" ht="12.75">
      <c r="A95" s="49"/>
      <c r="C95" s="5" t="s">
        <v>2</v>
      </c>
      <c r="M95" s="2">
        <f>SUM(E95:L95)</f>
        <v>0</v>
      </c>
      <c r="AM95" s="2">
        <f>O95+Q95+S95+U95+W95+Y95+AA95+AC95+AE95+AG95+AI95+AK95</f>
        <v>0</v>
      </c>
      <c r="AN95" s="2">
        <f>P95+R95+T95+V95+X95+Z95+AB95+AD95+AF95+AH95+AJ95+AL95</f>
        <v>0</v>
      </c>
      <c r="AQ95" s="2">
        <f>M95-AN95</f>
        <v>0</v>
      </c>
      <c r="BA95" s="68">
        <f>AM95</f>
        <v>0</v>
      </c>
      <c r="BB95" s="68">
        <f>AN95</f>
        <v>0</v>
      </c>
      <c r="BE95" s="26">
        <f t="shared" si="42"/>
        <v>0</v>
      </c>
      <c r="BF95" s="26">
        <f t="shared" si="42"/>
        <v>0</v>
      </c>
      <c r="BH95" s="29">
        <f t="shared" si="43"/>
        <v>0</v>
      </c>
    </row>
    <row r="96" spans="1:77" ht="14.25">
      <c r="A96" s="10">
        <v>8</v>
      </c>
      <c r="B96" s="59" t="s">
        <v>11</v>
      </c>
      <c r="C96" s="8"/>
      <c r="D96" s="7"/>
      <c r="E96" s="7">
        <f aca="true" t="shared" si="44" ref="E96:K96">SUM(E97:E109)</f>
        <v>0</v>
      </c>
      <c r="F96" s="7">
        <f t="shared" si="44"/>
        <v>0</v>
      </c>
      <c r="G96" s="7">
        <f t="shared" si="44"/>
        <v>0</v>
      </c>
      <c r="H96" s="7">
        <f t="shared" si="44"/>
        <v>0</v>
      </c>
      <c r="I96" s="7">
        <f t="shared" si="44"/>
        <v>6848</v>
      </c>
      <c r="J96" s="7">
        <f t="shared" si="44"/>
        <v>0</v>
      </c>
      <c r="K96" s="7">
        <f t="shared" si="44"/>
        <v>0</v>
      </c>
      <c r="L96" s="7">
        <f>SUM(L97:L109)</f>
        <v>0</v>
      </c>
      <c r="M96" s="7">
        <f>SUM(M97:M109)</f>
        <v>6848</v>
      </c>
      <c r="N96" s="28">
        <f>6560+288</f>
        <v>6848</v>
      </c>
      <c r="O96" s="7">
        <f aca="true" t="shared" si="45" ref="O96:AN96">SUM(O97:O109)</f>
        <v>0</v>
      </c>
      <c r="P96" s="7">
        <f t="shared" si="45"/>
        <v>0</v>
      </c>
      <c r="Q96" s="7">
        <f t="shared" si="45"/>
        <v>0</v>
      </c>
      <c r="R96" s="7">
        <f t="shared" si="45"/>
        <v>0</v>
      </c>
      <c r="S96" s="7">
        <f t="shared" si="45"/>
        <v>0</v>
      </c>
      <c r="T96" s="7">
        <f t="shared" si="45"/>
        <v>0</v>
      </c>
      <c r="U96" s="7">
        <f t="shared" si="45"/>
        <v>0</v>
      </c>
      <c r="V96" s="7">
        <f t="shared" si="45"/>
        <v>0</v>
      </c>
      <c r="W96" s="7">
        <f t="shared" si="45"/>
        <v>0</v>
      </c>
      <c r="X96" s="7">
        <f t="shared" si="45"/>
        <v>0</v>
      </c>
      <c r="Y96" s="7">
        <f t="shared" si="45"/>
        <v>0</v>
      </c>
      <c r="Z96" s="7">
        <f t="shared" si="45"/>
        <v>0</v>
      </c>
      <c r="AA96" s="7">
        <f t="shared" si="45"/>
        <v>0</v>
      </c>
      <c r="AB96" s="7">
        <f t="shared" si="45"/>
        <v>0</v>
      </c>
      <c r="AC96" s="7">
        <f t="shared" si="45"/>
        <v>0</v>
      </c>
      <c r="AD96" s="7">
        <f t="shared" si="45"/>
        <v>0</v>
      </c>
      <c r="AE96" s="7">
        <f t="shared" si="45"/>
        <v>0</v>
      </c>
      <c r="AF96" s="7">
        <f t="shared" si="45"/>
        <v>0</v>
      </c>
      <c r="AG96" s="7">
        <f t="shared" si="45"/>
        <v>0</v>
      </c>
      <c r="AH96" s="7">
        <f t="shared" si="45"/>
        <v>0</v>
      </c>
      <c r="AI96" s="7">
        <f t="shared" si="45"/>
        <v>0</v>
      </c>
      <c r="AJ96" s="7">
        <f t="shared" si="45"/>
        <v>0</v>
      </c>
      <c r="AK96" s="7">
        <f t="shared" si="45"/>
        <v>0</v>
      </c>
      <c r="AL96" s="7">
        <f t="shared" si="45"/>
        <v>0</v>
      </c>
      <c r="AM96" s="7">
        <f t="shared" si="45"/>
        <v>0</v>
      </c>
      <c r="AN96" s="7">
        <f t="shared" si="45"/>
        <v>0</v>
      </c>
      <c r="AO96" s="9"/>
      <c r="AP96" s="9"/>
      <c r="AQ96" s="7">
        <f>SUM(AQ97:AQ109)</f>
        <v>6848</v>
      </c>
      <c r="AR96" s="9"/>
      <c r="AS96" s="50"/>
      <c r="AT96" s="50"/>
      <c r="AU96" s="8">
        <f aca="true" t="shared" si="46" ref="AU96:BH96">SUM(AU97:AU109)</f>
        <v>0</v>
      </c>
      <c r="AV96" s="8">
        <f t="shared" si="46"/>
        <v>0</v>
      </c>
      <c r="AW96" s="8">
        <f>SUM(AW97:AW109)</f>
        <v>0</v>
      </c>
      <c r="AX96" s="8">
        <f>SUM(AX97:AX109)</f>
        <v>0</v>
      </c>
      <c r="AY96" s="8">
        <f t="shared" si="46"/>
        <v>0</v>
      </c>
      <c r="AZ96" s="8">
        <f t="shared" si="46"/>
        <v>0</v>
      </c>
      <c r="BA96" s="8">
        <f t="shared" si="46"/>
        <v>0</v>
      </c>
      <c r="BB96" s="8">
        <f t="shared" si="46"/>
        <v>0</v>
      </c>
      <c r="BC96" s="8">
        <f t="shared" si="46"/>
        <v>0</v>
      </c>
      <c r="BD96" s="8">
        <f t="shared" si="46"/>
        <v>0</v>
      </c>
      <c r="BE96" s="8">
        <f t="shared" si="46"/>
        <v>0</v>
      </c>
      <c r="BF96" s="8">
        <f t="shared" si="46"/>
        <v>0</v>
      </c>
      <c r="BG96" s="8"/>
      <c r="BH96" s="8">
        <f t="shared" si="46"/>
        <v>0</v>
      </c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2:60" ht="12.75">
      <c r="B97" s="40" t="s">
        <v>23</v>
      </c>
      <c r="C97" s="52" t="e">
        <f>#REF!</f>
        <v>#REF!</v>
      </c>
      <c r="D97" s="38">
        <v>30</v>
      </c>
      <c r="I97">
        <f>D97*100</f>
        <v>3000</v>
      </c>
      <c r="M97" s="2">
        <f t="shared" si="20"/>
        <v>3000</v>
      </c>
      <c r="N97" s="19">
        <f>N96-M96</f>
        <v>0</v>
      </c>
      <c r="AM97" s="2">
        <f aca="true" t="shared" si="47" ref="AM97:AN109">O97+Q97+S97+U97+W97+Y97+AA97+AC97+AE97+AG97+AI97+AK97</f>
        <v>0</v>
      </c>
      <c r="AN97" s="2">
        <f t="shared" si="47"/>
        <v>0</v>
      </c>
      <c r="AQ97" s="2">
        <f t="shared" si="21"/>
        <v>3000</v>
      </c>
      <c r="BA97" s="68">
        <f t="shared" si="22"/>
        <v>0</v>
      </c>
      <c r="BB97" s="68">
        <f t="shared" si="22"/>
        <v>0</v>
      </c>
      <c r="BE97" s="26">
        <f aca="true" t="shared" si="48" ref="BE97:BF109">AU97+AW97+AY97+BA97+BC97</f>
        <v>0</v>
      </c>
      <c r="BF97" s="26">
        <f t="shared" si="48"/>
        <v>0</v>
      </c>
      <c r="BH97" s="29">
        <f aca="true" t="shared" si="49" ref="BH97:BH109">BF97-AN97</f>
        <v>0</v>
      </c>
    </row>
    <row r="98" spans="2:60" ht="12.75">
      <c r="B98" s="40" t="s">
        <v>25</v>
      </c>
      <c r="C98" s="52" t="e">
        <f>#REF!</f>
        <v>#REF!</v>
      </c>
      <c r="D98" s="38">
        <v>30</v>
      </c>
      <c r="I98">
        <f>D98*30</f>
        <v>900</v>
      </c>
      <c r="M98" s="2">
        <f t="shared" si="20"/>
        <v>900</v>
      </c>
      <c r="AM98" s="2">
        <f t="shared" si="47"/>
        <v>0</v>
      </c>
      <c r="AN98" s="2">
        <f t="shared" si="47"/>
        <v>0</v>
      </c>
      <c r="AQ98" s="2">
        <f t="shared" si="21"/>
        <v>900</v>
      </c>
      <c r="BA98" s="68">
        <f t="shared" si="22"/>
        <v>0</v>
      </c>
      <c r="BB98" s="68">
        <f t="shared" si="22"/>
        <v>0</v>
      </c>
      <c r="BE98" s="26">
        <f t="shared" si="48"/>
        <v>0</v>
      </c>
      <c r="BF98" s="26">
        <f t="shared" si="48"/>
        <v>0</v>
      </c>
      <c r="BH98" s="29">
        <f t="shared" si="49"/>
        <v>0</v>
      </c>
    </row>
    <row r="99" spans="2:60" ht="12.75">
      <c r="B99" s="40" t="s">
        <v>26</v>
      </c>
      <c r="C99" s="52" t="e">
        <f>#REF!</f>
        <v>#REF!</v>
      </c>
      <c r="D99" s="38">
        <v>20</v>
      </c>
      <c r="I99">
        <f>D99*50</f>
        <v>1000</v>
      </c>
      <c r="M99" s="2">
        <f t="shared" si="20"/>
        <v>1000</v>
      </c>
      <c r="AM99" s="2">
        <f t="shared" si="47"/>
        <v>0</v>
      </c>
      <c r="AN99" s="2">
        <f t="shared" si="47"/>
        <v>0</v>
      </c>
      <c r="AQ99" s="2">
        <f t="shared" si="21"/>
        <v>1000</v>
      </c>
      <c r="BA99" s="68">
        <f t="shared" si="22"/>
        <v>0</v>
      </c>
      <c r="BB99" s="68">
        <f t="shared" si="22"/>
        <v>0</v>
      </c>
      <c r="BE99" s="26">
        <f t="shared" si="48"/>
        <v>0</v>
      </c>
      <c r="BF99" s="26">
        <f t="shared" si="48"/>
        <v>0</v>
      </c>
      <c r="BH99" s="29">
        <f t="shared" si="49"/>
        <v>0</v>
      </c>
    </row>
    <row r="100" spans="2:60" ht="12.75">
      <c r="B100" s="40" t="s">
        <v>27</v>
      </c>
      <c r="C100" s="52" t="e">
        <f>#REF!</f>
        <v>#REF!</v>
      </c>
      <c r="D100" s="38">
        <v>20</v>
      </c>
      <c r="I100">
        <f>D100*8</f>
        <v>160</v>
      </c>
      <c r="M100" s="2">
        <f t="shared" si="20"/>
        <v>160</v>
      </c>
      <c r="AM100" s="2">
        <f t="shared" si="47"/>
        <v>0</v>
      </c>
      <c r="AN100" s="2">
        <f t="shared" si="47"/>
        <v>0</v>
      </c>
      <c r="AQ100" s="2">
        <f t="shared" si="21"/>
        <v>160</v>
      </c>
      <c r="BA100" s="68">
        <f t="shared" si="22"/>
        <v>0</v>
      </c>
      <c r="BB100" s="68">
        <f t="shared" si="22"/>
        <v>0</v>
      </c>
      <c r="BE100" s="26">
        <f t="shared" si="48"/>
        <v>0</v>
      </c>
      <c r="BF100" s="26">
        <f t="shared" si="48"/>
        <v>0</v>
      </c>
      <c r="BH100" s="29">
        <f t="shared" si="49"/>
        <v>0</v>
      </c>
    </row>
    <row r="101" spans="2:60" ht="12.75">
      <c r="B101" s="40" t="s">
        <v>24</v>
      </c>
      <c r="C101" s="52" t="e">
        <f>#REF!</f>
        <v>#REF!</v>
      </c>
      <c r="D101" s="38">
        <v>5.76</v>
      </c>
      <c r="I101">
        <f>D101*50</f>
        <v>288</v>
      </c>
      <c r="M101" s="2">
        <f aca="true" t="shared" si="50" ref="M101:M165">SUM(E101:L101)</f>
        <v>288</v>
      </c>
      <c r="AM101" s="2">
        <f t="shared" si="47"/>
        <v>0</v>
      </c>
      <c r="AN101" s="2">
        <f t="shared" si="47"/>
        <v>0</v>
      </c>
      <c r="AQ101" s="2">
        <f t="shared" si="21"/>
        <v>288</v>
      </c>
      <c r="BA101" s="68">
        <f aca="true" t="shared" si="51" ref="BA101:BB164">AM101</f>
        <v>0</v>
      </c>
      <c r="BB101" s="68">
        <f t="shared" si="51"/>
        <v>0</v>
      </c>
      <c r="BE101" s="26">
        <f t="shared" si="48"/>
        <v>0</v>
      </c>
      <c r="BF101" s="26">
        <f t="shared" si="48"/>
        <v>0</v>
      </c>
      <c r="BH101" s="29">
        <f t="shared" si="49"/>
        <v>0</v>
      </c>
    </row>
    <row r="102" spans="2:60" ht="12.75">
      <c r="B102" s="40" t="s">
        <v>197</v>
      </c>
      <c r="C102" s="52" t="e">
        <f>#REF!</f>
        <v>#REF!</v>
      </c>
      <c r="D102" s="38">
        <v>5</v>
      </c>
      <c r="I102">
        <f>D102*300</f>
        <v>1500</v>
      </c>
      <c r="M102" s="2">
        <f t="shared" si="50"/>
        <v>1500</v>
      </c>
      <c r="AM102" s="2">
        <f t="shared" si="47"/>
        <v>0</v>
      </c>
      <c r="AN102" s="2">
        <f t="shared" si="47"/>
        <v>0</v>
      </c>
      <c r="AQ102" s="2">
        <f t="shared" si="21"/>
        <v>1500</v>
      </c>
      <c r="BA102" s="68">
        <f t="shared" si="51"/>
        <v>0</v>
      </c>
      <c r="BB102" s="68">
        <f t="shared" si="51"/>
        <v>0</v>
      </c>
      <c r="BE102" s="26">
        <f t="shared" si="48"/>
        <v>0</v>
      </c>
      <c r="BF102" s="26">
        <f t="shared" si="48"/>
        <v>0</v>
      </c>
      <c r="BH102" s="29">
        <f t="shared" si="49"/>
        <v>0</v>
      </c>
    </row>
    <row r="103" spans="3:60" ht="12.75">
      <c r="C103" s="52" t="e">
        <f>#REF!</f>
        <v>#REF!</v>
      </c>
      <c r="D103" s="38"/>
      <c r="M103" s="2">
        <f t="shared" si="50"/>
        <v>0</v>
      </c>
      <c r="AM103" s="2">
        <f t="shared" si="47"/>
        <v>0</v>
      </c>
      <c r="AN103" s="2">
        <f t="shared" si="47"/>
        <v>0</v>
      </c>
      <c r="AQ103" s="2">
        <f t="shared" si="21"/>
        <v>0</v>
      </c>
      <c r="BA103" s="68">
        <f t="shared" si="51"/>
        <v>0</v>
      </c>
      <c r="BB103" s="68">
        <f t="shared" si="51"/>
        <v>0</v>
      </c>
      <c r="BE103" s="26">
        <f t="shared" si="48"/>
        <v>0</v>
      </c>
      <c r="BF103" s="26">
        <f t="shared" si="48"/>
        <v>0</v>
      </c>
      <c r="BH103" s="29">
        <f t="shared" si="49"/>
        <v>0</v>
      </c>
    </row>
    <row r="104" spans="3:60" ht="12.75">
      <c r="C104" s="52" t="e">
        <f>#REF!</f>
        <v>#REF!</v>
      </c>
      <c r="D104" s="19"/>
      <c r="M104" s="2">
        <f t="shared" si="50"/>
        <v>0</v>
      </c>
      <c r="AM104" s="2">
        <f t="shared" si="47"/>
        <v>0</v>
      </c>
      <c r="AN104" s="2">
        <f t="shared" si="47"/>
        <v>0</v>
      </c>
      <c r="AQ104" s="2">
        <f aca="true" t="shared" si="52" ref="AQ104:AQ168">M104-AN104</f>
        <v>0</v>
      </c>
      <c r="BA104" s="68">
        <f t="shared" si="51"/>
        <v>0</v>
      </c>
      <c r="BB104" s="68">
        <f t="shared" si="51"/>
        <v>0</v>
      </c>
      <c r="BE104" s="26">
        <f t="shared" si="48"/>
        <v>0</v>
      </c>
      <c r="BF104" s="26">
        <f t="shared" si="48"/>
        <v>0</v>
      </c>
      <c r="BH104" s="29">
        <f t="shared" si="49"/>
        <v>0</v>
      </c>
    </row>
    <row r="105" spans="3:60" ht="12.75">
      <c r="C105" s="52" t="e">
        <f>#REF!</f>
        <v>#REF!</v>
      </c>
      <c r="D105" s="19"/>
      <c r="M105" s="2">
        <f t="shared" si="50"/>
        <v>0</v>
      </c>
      <c r="AM105" s="2">
        <f t="shared" si="47"/>
        <v>0</v>
      </c>
      <c r="AN105" s="2">
        <f t="shared" si="47"/>
        <v>0</v>
      </c>
      <c r="AQ105" s="2">
        <f t="shared" si="52"/>
        <v>0</v>
      </c>
      <c r="BA105" s="68">
        <f t="shared" si="51"/>
        <v>0</v>
      </c>
      <c r="BB105" s="68">
        <f t="shared" si="51"/>
        <v>0</v>
      </c>
      <c r="BE105" s="26">
        <f t="shared" si="48"/>
        <v>0</v>
      </c>
      <c r="BF105" s="26">
        <f t="shared" si="48"/>
        <v>0</v>
      </c>
      <c r="BH105" s="29">
        <f t="shared" si="49"/>
        <v>0</v>
      </c>
    </row>
    <row r="106" spans="3:60" ht="12.75">
      <c r="C106" s="52" t="e">
        <f>#REF!</f>
        <v>#REF!</v>
      </c>
      <c r="D106" s="19"/>
      <c r="M106" s="2">
        <f t="shared" si="50"/>
        <v>0</v>
      </c>
      <c r="AM106" s="2">
        <f t="shared" si="47"/>
        <v>0</v>
      </c>
      <c r="AN106" s="2">
        <f t="shared" si="47"/>
        <v>0</v>
      </c>
      <c r="AQ106" s="2">
        <f t="shared" si="52"/>
        <v>0</v>
      </c>
      <c r="BA106" s="68">
        <f t="shared" si="51"/>
        <v>0</v>
      </c>
      <c r="BB106" s="68">
        <f t="shared" si="51"/>
        <v>0</v>
      </c>
      <c r="BE106" s="26">
        <f t="shared" si="48"/>
        <v>0</v>
      </c>
      <c r="BF106" s="26">
        <f t="shared" si="48"/>
        <v>0</v>
      </c>
      <c r="BH106" s="29">
        <f t="shared" si="49"/>
        <v>0</v>
      </c>
    </row>
    <row r="107" spans="3:60" ht="12.75">
      <c r="C107" s="52" t="e">
        <f>#REF!</f>
        <v>#REF!</v>
      </c>
      <c r="D107" s="19"/>
      <c r="M107" s="2">
        <f t="shared" si="50"/>
        <v>0</v>
      </c>
      <c r="AM107" s="2">
        <f t="shared" si="47"/>
        <v>0</v>
      </c>
      <c r="AN107" s="2">
        <f t="shared" si="47"/>
        <v>0</v>
      </c>
      <c r="AQ107" s="2">
        <f t="shared" si="52"/>
        <v>0</v>
      </c>
      <c r="BA107" s="68">
        <f t="shared" si="51"/>
        <v>0</v>
      </c>
      <c r="BB107" s="68">
        <f t="shared" si="51"/>
        <v>0</v>
      </c>
      <c r="BE107" s="26">
        <f t="shared" si="48"/>
        <v>0</v>
      </c>
      <c r="BF107" s="26">
        <f t="shared" si="48"/>
        <v>0</v>
      </c>
      <c r="BH107" s="29">
        <f t="shared" si="49"/>
        <v>0</v>
      </c>
    </row>
    <row r="108" spans="3:60" ht="12.75">
      <c r="C108" s="52" t="e">
        <f>#REF!</f>
        <v>#REF!</v>
      </c>
      <c r="M108" s="2">
        <f t="shared" si="50"/>
        <v>0</v>
      </c>
      <c r="AM108" s="2">
        <f t="shared" si="47"/>
        <v>0</v>
      </c>
      <c r="AN108" s="2">
        <f t="shared" si="47"/>
        <v>0</v>
      </c>
      <c r="AQ108" s="2">
        <f>M108-AN108</f>
        <v>0</v>
      </c>
      <c r="BA108" s="68">
        <f t="shared" si="51"/>
        <v>0</v>
      </c>
      <c r="BB108" s="68">
        <f t="shared" si="51"/>
        <v>0</v>
      </c>
      <c r="BE108" s="26">
        <f t="shared" si="48"/>
        <v>0</v>
      </c>
      <c r="BF108" s="26">
        <f t="shared" si="48"/>
        <v>0</v>
      </c>
      <c r="BH108" s="29">
        <f t="shared" si="49"/>
        <v>0</v>
      </c>
    </row>
    <row r="109" spans="3:60" ht="12.75">
      <c r="C109" s="52" t="e">
        <f>#REF!</f>
        <v>#REF!</v>
      </c>
      <c r="M109" s="2">
        <f t="shared" si="50"/>
        <v>0</v>
      </c>
      <c r="AM109" s="2">
        <f t="shared" si="47"/>
        <v>0</v>
      </c>
      <c r="AN109" s="2">
        <f t="shared" si="47"/>
        <v>0</v>
      </c>
      <c r="AQ109" s="2">
        <f t="shared" si="52"/>
        <v>0</v>
      </c>
      <c r="BA109" s="68">
        <f t="shared" si="51"/>
        <v>0</v>
      </c>
      <c r="BB109" s="68">
        <f t="shared" si="51"/>
        <v>0</v>
      </c>
      <c r="BE109" s="26">
        <f t="shared" si="48"/>
        <v>0</v>
      </c>
      <c r="BF109" s="26">
        <f t="shared" si="48"/>
        <v>0</v>
      </c>
      <c r="BH109" s="29">
        <f t="shared" si="49"/>
        <v>0</v>
      </c>
    </row>
    <row r="110" spans="1:77" ht="14.25">
      <c r="A110" s="10">
        <v>9</v>
      </c>
      <c r="B110" s="59" t="s">
        <v>12</v>
      </c>
      <c r="C110" s="8"/>
      <c r="D110" s="7"/>
      <c r="E110" s="7">
        <f aca="true" t="shared" si="53" ref="E110:M110">SUM(E111:E143)</f>
        <v>0</v>
      </c>
      <c r="F110" s="7">
        <f t="shared" si="53"/>
        <v>0</v>
      </c>
      <c r="G110" s="7">
        <f t="shared" si="53"/>
        <v>0</v>
      </c>
      <c r="H110" s="7">
        <f t="shared" si="53"/>
        <v>0</v>
      </c>
      <c r="I110" s="7">
        <f t="shared" si="53"/>
        <v>900</v>
      </c>
      <c r="J110" s="7">
        <f t="shared" si="53"/>
        <v>0</v>
      </c>
      <c r="K110" s="7">
        <f t="shared" si="53"/>
        <v>0</v>
      </c>
      <c r="L110" s="7">
        <f t="shared" si="53"/>
        <v>0</v>
      </c>
      <c r="M110" s="7">
        <f t="shared" si="53"/>
        <v>900</v>
      </c>
      <c r="N110" s="28">
        <v>900</v>
      </c>
      <c r="O110" s="7">
        <f aca="true" t="shared" si="54" ref="O110:AM110">SUM(O111:O143)</f>
        <v>0</v>
      </c>
      <c r="P110" s="7">
        <f>SUM(P111:P143)</f>
        <v>0</v>
      </c>
      <c r="Q110" s="7">
        <f t="shared" si="54"/>
        <v>0</v>
      </c>
      <c r="R110" s="7">
        <f t="shared" si="54"/>
        <v>0</v>
      </c>
      <c r="S110" s="7">
        <f t="shared" si="54"/>
        <v>0</v>
      </c>
      <c r="T110" s="7">
        <f t="shared" si="54"/>
        <v>0</v>
      </c>
      <c r="U110" s="7">
        <f t="shared" si="54"/>
        <v>0</v>
      </c>
      <c r="V110" s="7">
        <f t="shared" si="54"/>
        <v>0</v>
      </c>
      <c r="W110" s="7">
        <f t="shared" si="54"/>
        <v>0</v>
      </c>
      <c r="X110" s="7">
        <f t="shared" si="54"/>
        <v>0</v>
      </c>
      <c r="Y110" s="7">
        <f t="shared" si="54"/>
        <v>0</v>
      </c>
      <c r="Z110" s="7">
        <f t="shared" si="54"/>
        <v>0</v>
      </c>
      <c r="AA110" s="7">
        <f t="shared" si="54"/>
        <v>0</v>
      </c>
      <c r="AB110" s="7">
        <f t="shared" si="54"/>
        <v>0</v>
      </c>
      <c r="AC110" s="7">
        <f t="shared" si="54"/>
        <v>0</v>
      </c>
      <c r="AD110" s="7">
        <f t="shared" si="54"/>
        <v>0</v>
      </c>
      <c r="AE110" s="7">
        <f t="shared" si="54"/>
        <v>0</v>
      </c>
      <c r="AF110" s="7">
        <f t="shared" si="54"/>
        <v>0</v>
      </c>
      <c r="AG110" s="7">
        <f t="shared" si="54"/>
        <v>0</v>
      </c>
      <c r="AH110" s="7">
        <f t="shared" si="54"/>
        <v>0</v>
      </c>
      <c r="AI110" s="7">
        <f t="shared" si="54"/>
        <v>0</v>
      </c>
      <c r="AJ110" s="7">
        <f t="shared" si="54"/>
        <v>0</v>
      </c>
      <c r="AK110" s="7">
        <f t="shared" si="54"/>
        <v>0</v>
      </c>
      <c r="AL110" s="7">
        <f t="shared" si="54"/>
        <v>0</v>
      </c>
      <c r="AM110" s="7">
        <f t="shared" si="54"/>
        <v>0</v>
      </c>
      <c r="AN110" s="7">
        <f>SUM(AN111:AN143)</f>
        <v>0</v>
      </c>
      <c r="AO110" s="9"/>
      <c r="AP110" s="9"/>
      <c r="AQ110" s="7">
        <f>SUM(AQ111:AQ143)</f>
        <v>900</v>
      </c>
      <c r="AR110" s="9"/>
      <c r="AS110" s="50"/>
      <c r="AT110" s="50"/>
      <c r="AU110" s="8">
        <f aca="true" t="shared" si="55" ref="AU110:BH110">SUM(AU111:AU143)</f>
        <v>0</v>
      </c>
      <c r="AV110" s="8">
        <f t="shared" si="55"/>
        <v>0</v>
      </c>
      <c r="AW110" s="8">
        <f>SUM(AW111:AW143)</f>
        <v>0</v>
      </c>
      <c r="AX110" s="8">
        <f>SUM(AX111:AX143)</f>
        <v>0</v>
      </c>
      <c r="AY110" s="8">
        <f t="shared" si="55"/>
        <v>0</v>
      </c>
      <c r="AZ110" s="8">
        <f t="shared" si="55"/>
        <v>0</v>
      </c>
      <c r="BA110" s="8">
        <f t="shared" si="55"/>
        <v>0</v>
      </c>
      <c r="BB110" s="8">
        <f t="shared" si="55"/>
        <v>0</v>
      </c>
      <c r="BC110" s="8">
        <f t="shared" si="55"/>
        <v>0</v>
      </c>
      <c r="BD110" s="8">
        <f t="shared" si="55"/>
        <v>0</v>
      </c>
      <c r="BE110" s="8">
        <f t="shared" si="55"/>
        <v>0</v>
      </c>
      <c r="BF110" s="8">
        <f t="shared" si="55"/>
        <v>0</v>
      </c>
      <c r="BG110" s="8"/>
      <c r="BH110" s="8">
        <f t="shared" si="55"/>
        <v>0</v>
      </c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2:60" ht="12.75">
      <c r="B111" s="40" t="s">
        <v>28</v>
      </c>
      <c r="C111" s="52" t="e">
        <f>#REF!</f>
        <v>#REF!</v>
      </c>
      <c r="M111" s="2">
        <f t="shared" si="50"/>
        <v>0</v>
      </c>
      <c r="N111" s="19">
        <f>N110-M110</f>
        <v>0</v>
      </c>
      <c r="AM111" s="2">
        <f aca="true" t="shared" si="56" ref="AM111:AN126">O111+Q111+S111+U111+W111+Y111+AA111+AC111+AE111+AG111+AI111+AK111</f>
        <v>0</v>
      </c>
      <c r="AN111" s="2">
        <f t="shared" si="56"/>
        <v>0</v>
      </c>
      <c r="AQ111" s="2">
        <f t="shared" si="52"/>
        <v>0</v>
      </c>
      <c r="BA111" s="68">
        <f t="shared" si="51"/>
        <v>0</v>
      </c>
      <c r="BB111" s="68">
        <f t="shared" si="51"/>
        <v>0</v>
      </c>
      <c r="BE111" s="26">
        <f aca="true" t="shared" si="57" ref="BE111:BF143">AU111+AW111+AY111+BA111+BC111</f>
        <v>0</v>
      </c>
      <c r="BF111" s="26">
        <f t="shared" si="57"/>
        <v>0</v>
      </c>
      <c r="BH111" s="29">
        <f aca="true" t="shared" si="58" ref="BH111:BH143">BF111-AN111</f>
        <v>0</v>
      </c>
    </row>
    <row r="112" spans="2:60" ht="12.75">
      <c r="B112" s="40" t="s">
        <v>29</v>
      </c>
      <c r="C112" s="52" t="e">
        <f>#REF!</f>
        <v>#REF!</v>
      </c>
      <c r="D112" s="38">
        <v>15</v>
      </c>
      <c r="I112">
        <f>D112*60</f>
        <v>900</v>
      </c>
      <c r="M112" s="2">
        <f t="shared" si="50"/>
        <v>900</v>
      </c>
      <c r="AM112" s="2">
        <f t="shared" si="56"/>
        <v>0</v>
      </c>
      <c r="AN112" s="2">
        <f t="shared" si="56"/>
        <v>0</v>
      </c>
      <c r="AQ112" s="2">
        <f t="shared" si="52"/>
        <v>900</v>
      </c>
      <c r="BA112" s="68">
        <f t="shared" si="51"/>
        <v>0</v>
      </c>
      <c r="BB112" s="68">
        <f t="shared" si="51"/>
        <v>0</v>
      </c>
      <c r="BE112" s="26">
        <f t="shared" si="57"/>
        <v>0</v>
      </c>
      <c r="BF112" s="26">
        <f t="shared" si="57"/>
        <v>0</v>
      </c>
      <c r="BH112" s="29">
        <f t="shared" si="58"/>
        <v>0</v>
      </c>
    </row>
    <row r="113" spans="2:60" ht="12.75">
      <c r="B113" s="40" t="s">
        <v>31</v>
      </c>
      <c r="C113" s="52" t="e">
        <f>#REF!</f>
        <v>#REF!</v>
      </c>
      <c r="D113" s="38"/>
      <c r="I113">
        <f>D113*100</f>
        <v>0</v>
      </c>
      <c r="M113" s="2">
        <f t="shared" si="50"/>
        <v>0</v>
      </c>
      <c r="AM113" s="2">
        <f t="shared" si="56"/>
        <v>0</v>
      </c>
      <c r="AN113" s="2">
        <f t="shared" si="56"/>
        <v>0</v>
      </c>
      <c r="AQ113" s="2">
        <f t="shared" si="52"/>
        <v>0</v>
      </c>
      <c r="BA113" s="68">
        <f t="shared" si="51"/>
        <v>0</v>
      </c>
      <c r="BB113" s="68">
        <f t="shared" si="51"/>
        <v>0</v>
      </c>
      <c r="BE113" s="26">
        <f t="shared" si="57"/>
        <v>0</v>
      </c>
      <c r="BF113" s="26">
        <f t="shared" si="57"/>
        <v>0</v>
      </c>
      <c r="BH113" s="29">
        <f t="shared" si="58"/>
        <v>0</v>
      </c>
    </row>
    <row r="114" spans="2:60" ht="12.75">
      <c r="B114" s="40" t="s">
        <v>30</v>
      </c>
      <c r="C114" s="52" t="e">
        <f>#REF!</f>
        <v>#REF!</v>
      </c>
      <c r="M114" s="2">
        <f t="shared" si="50"/>
        <v>0</v>
      </c>
      <c r="AM114" s="2">
        <f t="shared" si="56"/>
        <v>0</v>
      </c>
      <c r="AN114" s="2">
        <f t="shared" si="56"/>
        <v>0</v>
      </c>
      <c r="AQ114" s="2">
        <f t="shared" si="52"/>
        <v>0</v>
      </c>
      <c r="BA114" s="68">
        <f t="shared" si="51"/>
        <v>0</v>
      </c>
      <c r="BB114" s="68">
        <f t="shared" si="51"/>
        <v>0</v>
      </c>
      <c r="BE114" s="26">
        <f t="shared" si="57"/>
        <v>0</v>
      </c>
      <c r="BF114" s="26">
        <f t="shared" si="57"/>
        <v>0</v>
      </c>
      <c r="BH114" s="29">
        <f t="shared" si="58"/>
        <v>0</v>
      </c>
    </row>
    <row r="115" spans="2:60" ht="12.75">
      <c r="B115" s="40" t="s">
        <v>82</v>
      </c>
      <c r="C115" s="52" t="e">
        <f>#REF!</f>
        <v>#REF!</v>
      </c>
      <c r="D115" s="19"/>
      <c r="M115" s="2">
        <f t="shared" si="50"/>
        <v>0</v>
      </c>
      <c r="AM115" s="2">
        <f t="shared" si="56"/>
        <v>0</v>
      </c>
      <c r="AN115" s="2">
        <f t="shared" si="56"/>
        <v>0</v>
      </c>
      <c r="AQ115" s="2">
        <f t="shared" si="52"/>
        <v>0</v>
      </c>
      <c r="BA115" s="68">
        <f t="shared" si="51"/>
        <v>0</v>
      </c>
      <c r="BB115" s="68">
        <f t="shared" si="51"/>
        <v>0</v>
      </c>
      <c r="BE115" s="26">
        <f t="shared" si="57"/>
        <v>0</v>
      </c>
      <c r="BF115" s="26">
        <f t="shared" si="57"/>
        <v>0</v>
      </c>
      <c r="BH115" s="29">
        <f t="shared" si="58"/>
        <v>0</v>
      </c>
    </row>
    <row r="116" spans="2:60" ht="12.75">
      <c r="B116" s="40" t="s">
        <v>102</v>
      </c>
      <c r="C116" s="52" t="e">
        <f>#REF!</f>
        <v>#REF!</v>
      </c>
      <c r="D116" s="19"/>
      <c r="M116" s="2">
        <f t="shared" si="50"/>
        <v>0</v>
      </c>
      <c r="AM116" s="2">
        <f t="shared" si="56"/>
        <v>0</v>
      </c>
      <c r="AN116" s="2">
        <f t="shared" si="56"/>
        <v>0</v>
      </c>
      <c r="AQ116" s="2">
        <f t="shared" si="52"/>
        <v>0</v>
      </c>
      <c r="BA116" s="68">
        <f t="shared" si="51"/>
        <v>0</v>
      </c>
      <c r="BB116" s="68">
        <f t="shared" si="51"/>
        <v>0</v>
      </c>
      <c r="BE116" s="26">
        <f t="shared" si="57"/>
        <v>0</v>
      </c>
      <c r="BF116" s="26">
        <f t="shared" si="57"/>
        <v>0</v>
      </c>
      <c r="BH116" s="29">
        <f t="shared" si="58"/>
        <v>0</v>
      </c>
    </row>
    <row r="117" spans="2:60" ht="12.75">
      <c r="B117" s="40" t="s">
        <v>31</v>
      </c>
      <c r="C117" s="52" t="e">
        <f>#REF!</f>
        <v>#REF!</v>
      </c>
      <c r="D117" s="19"/>
      <c r="M117" s="2">
        <f t="shared" si="50"/>
        <v>0</v>
      </c>
      <c r="AM117" s="2">
        <f t="shared" si="56"/>
        <v>0</v>
      </c>
      <c r="AN117" s="2">
        <f t="shared" si="56"/>
        <v>0</v>
      </c>
      <c r="AQ117" s="2">
        <f t="shared" si="52"/>
        <v>0</v>
      </c>
      <c r="BA117" s="68">
        <f t="shared" si="51"/>
        <v>0</v>
      </c>
      <c r="BB117" s="68">
        <f t="shared" si="51"/>
        <v>0</v>
      </c>
      <c r="BE117" s="26">
        <f t="shared" si="57"/>
        <v>0</v>
      </c>
      <c r="BF117" s="26">
        <f t="shared" si="57"/>
        <v>0</v>
      </c>
      <c r="BH117" s="29">
        <f t="shared" si="58"/>
        <v>0</v>
      </c>
    </row>
    <row r="118" spans="2:60" ht="12.75">
      <c r="B118" s="40" t="s">
        <v>178</v>
      </c>
      <c r="C118" s="52" t="e">
        <f>#REF!</f>
        <v>#REF!</v>
      </c>
      <c r="D118" s="19"/>
      <c r="M118" s="2">
        <f t="shared" si="50"/>
        <v>0</v>
      </c>
      <c r="AM118" s="2">
        <f>O118+Q118+S118+U118+W118+Y118+AA118+AC118+AE118+AG118+AI118+AK118</f>
        <v>0</v>
      </c>
      <c r="AN118" s="2">
        <f>P118+R118+T118+V118+X118+Z118+AB118+AD118+AF118+AH118+AJ118+AL118</f>
        <v>0</v>
      </c>
      <c r="AQ118" s="2">
        <f t="shared" si="52"/>
        <v>0</v>
      </c>
      <c r="BA118" s="68">
        <f t="shared" si="51"/>
        <v>0</v>
      </c>
      <c r="BB118" s="68">
        <f t="shared" si="51"/>
        <v>0</v>
      </c>
      <c r="BE118" s="26">
        <f t="shared" si="57"/>
        <v>0</v>
      </c>
      <c r="BF118" s="26">
        <f t="shared" si="57"/>
        <v>0</v>
      </c>
      <c r="BH118" s="29">
        <f t="shared" si="58"/>
        <v>0</v>
      </c>
    </row>
    <row r="119" spans="2:60" ht="12.75">
      <c r="B119" s="40" t="s">
        <v>140</v>
      </c>
      <c r="C119" s="52" t="e">
        <f>#REF!</f>
        <v>#REF!</v>
      </c>
      <c r="D119" s="19"/>
      <c r="M119" s="2">
        <f t="shared" si="50"/>
        <v>0</v>
      </c>
      <c r="AM119" s="2">
        <f t="shared" si="56"/>
        <v>0</v>
      </c>
      <c r="AN119" s="2">
        <f t="shared" si="56"/>
        <v>0</v>
      </c>
      <c r="AQ119" s="2">
        <f t="shared" si="52"/>
        <v>0</v>
      </c>
      <c r="BA119" s="68">
        <f t="shared" si="51"/>
        <v>0</v>
      </c>
      <c r="BB119" s="68">
        <f t="shared" si="51"/>
        <v>0</v>
      </c>
      <c r="BE119" s="26">
        <f t="shared" si="57"/>
        <v>0</v>
      </c>
      <c r="BF119" s="26">
        <f t="shared" si="57"/>
        <v>0</v>
      </c>
      <c r="BH119" s="29">
        <f t="shared" si="58"/>
        <v>0</v>
      </c>
    </row>
    <row r="120" spans="2:60" ht="12.75">
      <c r="B120" s="40" t="s">
        <v>261</v>
      </c>
      <c r="C120" s="52" t="e">
        <f>#REF!</f>
        <v>#REF!</v>
      </c>
      <c r="D120" s="19"/>
      <c r="M120" s="2">
        <f t="shared" si="50"/>
        <v>0</v>
      </c>
      <c r="AM120" s="2">
        <f t="shared" si="56"/>
        <v>0</v>
      </c>
      <c r="AN120" s="2">
        <f t="shared" si="56"/>
        <v>0</v>
      </c>
      <c r="AQ120" s="2">
        <f t="shared" si="52"/>
        <v>0</v>
      </c>
      <c r="BA120" s="68">
        <f t="shared" si="51"/>
        <v>0</v>
      </c>
      <c r="BB120" s="68">
        <f t="shared" si="51"/>
        <v>0</v>
      </c>
      <c r="BE120" s="26">
        <f t="shared" si="57"/>
        <v>0</v>
      </c>
      <c r="BF120" s="26">
        <f t="shared" si="57"/>
        <v>0</v>
      </c>
      <c r="BH120" s="29">
        <f t="shared" si="58"/>
        <v>0</v>
      </c>
    </row>
    <row r="121" spans="2:60" ht="12.75">
      <c r="B121" s="40" t="s">
        <v>262</v>
      </c>
      <c r="C121" s="52" t="e">
        <f>#REF!</f>
        <v>#REF!</v>
      </c>
      <c r="D121" s="19"/>
      <c r="M121" s="2">
        <f t="shared" si="50"/>
        <v>0</v>
      </c>
      <c r="AM121" s="2">
        <f t="shared" si="56"/>
        <v>0</v>
      </c>
      <c r="AN121" s="2">
        <f t="shared" si="56"/>
        <v>0</v>
      </c>
      <c r="AQ121" s="2">
        <f t="shared" si="52"/>
        <v>0</v>
      </c>
      <c r="BA121" s="68">
        <f t="shared" si="51"/>
        <v>0</v>
      </c>
      <c r="BB121" s="68">
        <f t="shared" si="51"/>
        <v>0</v>
      </c>
      <c r="BE121" s="26">
        <f t="shared" si="57"/>
        <v>0</v>
      </c>
      <c r="BF121" s="26">
        <f t="shared" si="57"/>
        <v>0</v>
      </c>
      <c r="BH121" s="29">
        <f t="shared" si="58"/>
        <v>0</v>
      </c>
    </row>
    <row r="122" spans="2:60" ht="12.75">
      <c r="B122" s="40" t="s">
        <v>125</v>
      </c>
      <c r="C122" s="52" t="e">
        <f>#REF!</f>
        <v>#REF!</v>
      </c>
      <c r="D122" s="19"/>
      <c r="M122" s="2">
        <f t="shared" si="50"/>
        <v>0</v>
      </c>
      <c r="AM122" s="2">
        <f t="shared" si="56"/>
        <v>0</v>
      </c>
      <c r="AN122" s="2">
        <f t="shared" si="56"/>
        <v>0</v>
      </c>
      <c r="AQ122" s="2">
        <f t="shared" si="52"/>
        <v>0</v>
      </c>
      <c r="BA122" s="68">
        <f t="shared" si="51"/>
        <v>0</v>
      </c>
      <c r="BB122" s="68">
        <f t="shared" si="51"/>
        <v>0</v>
      </c>
      <c r="BE122" s="26">
        <f t="shared" si="57"/>
        <v>0</v>
      </c>
      <c r="BF122" s="26">
        <f t="shared" si="57"/>
        <v>0</v>
      </c>
      <c r="BH122" s="29">
        <f t="shared" si="58"/>
        <v>0</v>
      </c>
    </row>
    <row r="123" spans="2:60" ht="12.75">
      <c r="B123" s="40" t="s">
        <v>263</v>
      </c>
      <c r="C123" s="52" t="e">
        <f>#REF!</f>
        <v>#REF!</v>
      </c>
      <c r="D123" s="19"/>
      <c r="M123" s="2">
        <f t="shared" si="50"/>
        <v>0</v>
      </c>
      <c r="AM123" s="2">
        <f t="shared" si="56"/>
        <v>0</v>
      </c>
      <c r="AN123" s="2">
        <f t="shared" si="56"/>
        <v>0</v>
      </c>
      <c r="AQ123" s="2">
        <f t="shared" si="52"/>
        <v>0</v>
      </c>
      <c r="BA123" s="68">
        <f t="shared" si="51"/>
        <v>0</v>
      </c>
      <c r="BB123" s="68">
        <f t="shared" si="51"/>
        <v>0</v>
      </c>
      <c r="BE123" s="26">
        <f t="shared" si="57"/>
        <v>0</v>
      </c>
      <c r="BF123" s="26">
        <f t="shared" si="57"/>
        <v>0</v>
      </c>
      <c r="BH123" s="29">
        <f t="shared" si="58"/>
        <v>0</v>
      </c>
    </row>
    <row r="124" spans="2:60" ht="12.75">
      <c r="B124" s="40" t="s">
        <v>154</v>
      </c>
      <c r="C124" s="52" t="e">
        <f>#REF!</f>
        <v>#REF!</v>
      </c>
      <c r="D124" s="19"/>
      <c r="M124" s="2">
        <f t="shared" si="50"/>
        <v>0</v>
      </c>
      <c r="AM124" s="2">
        <f t="shared" si="56"/>
        <v>0</v>
      </c>
      <c r="AN124" s="2">
        <f t="shared" si="56"/>
        <v>0</v>
      </c>
      <c r="AQ124" s="2">
        <f t="shared" si="52"/>
        <v>0</v>
      </c>
      <c r="BA124" s="68">
        <f t="shared" si="51"/>
        <v>0</v>
      </c>
      <c r="BB124" s="68">
        <f t="shared" si="51"/>
        <v>0</v>
      </c>
      <c r="BE124" s="26">
        <f t="shared" si="57"/>
        <v>0</v>
      </c>
      <c r="BF124" s="26">
        <f t="shared" si="57"/>
        <v>0</v>
      </c>
      <c r="BH124" s="29">
        <f t="shared" si="58"/>
        <v>0</v>
      </c>
    </row>
    <row r="125" spans="2:60" ht="12.75">
      <c r="B125" s="40" t="s">
        <v>125</v>
      </c>
      <c r="C125" s="52" t="e">
        <f>#REF!</f>
        <v>#REF!</v>
      </c>
      <c r="D125" s="19"/>
      <c r="M125" s="2">
        <f t="shared" si="50"/>
        <v>0</v>
      </c>
      <c r="AM125" s="2">
        <f t="shared" si="56"/>
        <v>0</v>
      </c>
      <c r="AN125" s="2">
        <f t="shared" si="56"/>
        <v>0</v>
      </c>
      <c r="AQ125" s="2">
        <f t="shared" si="52"/>
        <v>0</v>
      </c>
      <c r="BA125" s="68">
        <f t="shared" si="51"/>
        <v>0</v>
      </c>
      <c r="BB125" s="68">
        <f t="shared" si="51"/>
        <v>0</v>
      </c>
      <c r="BE125" s="26">
        <f t="shared" si="57"/>
        <v>0</v>
      </c>
      <c r="BF125" s="26">
        <f t="shared" si="57"/>
        <v>0</v>
      </c>
      <c r="BH125" s="29">
        <f t="shared" si="58"/>
        <v>0</v>
      </c>
    </row>
    <row r="126" spans="2:60" ht="12.75">
      <c r="B126" s="40" t="s">
        <v>105</v>
      </c>
      <c r="C126" s="52" t="e">
        <f>#REF!</f>
        <v>#REF!</v>
      </c>
      <c r="M126" s="2">
        <f t="shared" si="50"/>
        <v>0</v>
      </c>
      <c r="AM126" s="2">
        <f t="shared" si="56"/>
        <v>0</v>
      </c>
      <c r="AN126" s="2">
        <f t="shared" si="56"/>
        <v>0</v>
      </c>
      <c r="AQ126" s="2">
        <f t="shared" si="52"/>
        <v>0</v>
      </c>
      <c r="BA126" s="68">
        <f t="shared" si="51"/>
        <v>0</v>
      </c>
      <c r="BB126" s="68">
        <f t="shared" si="51"/>
        <v>0</v>
      </c>
      <c r="BE126" s="26">
        <f t="shared" si="57"/>
        <v>0</v>
      </c>
      <c r="BF126" s="26">
        <f t="shared" si="57"/>
        <v>0</v>
      </c>
      <c r="BH126" s="29">
        <f t="shared" si="58"/>
        <v>0</v>
      </c>
    </row>
    <row r="127" spans="2:60" ht="12.75">
      <c r="B127" s="40" t="s">
        <v>34</v>
      </c>
      <c r="C127" s="52" t="e">
        <f>#REF!</f>
        <v>#REF!</v>
      </c>
      <c r="M127" s="2">
        <f t="shared" si="50"/>
        <v>0</v>
      </c>
      <c r="AM127" s="2">
        <f aca="true" t="shared" si="59" ref="AM127:AN143">O127+Q127+S127+U127+W127+Y127+AA127+AC127+AE127+AG127+AI127+AK127</f>
        <v>0</v>
      </c>
      <c r="AN127" s="2">
        <f t="shared" si="59"/>
        <v>0</v>
      </c>
      <c r="AQ127" s="2">
        <f t="shared" si="52"/>
        <v>0</v>
      </c>
      <c r="BA127" s="68">
        <f t="shared" si="51"/>
        <v>0</v>
      </c>
      <c r="BB127" s="68">
        <f t="shared" si="51"/>
        <v>0</v>
      </c>
      <c r="BE127" s="26">
        <f t="shared" si="57"/>
        <v>0</v>
      </c>
      <c r="BF127" s="26">
        <f t="shared" si="57"/>
        <v>0</v>
      </c>
      <c r="BH127" s="29">
        <f t="shared" si="58"/>
        <v>0</v>
      </c>
    </row>
    <row r="128" spans="2:60" ht="12.75">
      <c r="B128" s="40" t="s">
        <v>141</v>
      </c>
      <c r="C128" s="52" t="e">
        <f>#REF!</f>
        <v>#REF!</v>
      </c>
      <c r="M128" s="2">
        <f t="shared" si="50"/>
        <v>0</v>
      </c>
      <c r="AM128" s="2">
        <f t="shared" si="59"/>
        <v>0</v>
      </c>
      <c r="AN128" s="2">
        <f t="shared" si="59"/>
        <v>0</v>
      </c>
      <c r="AQ128" s="2">
        <f t="shared" si="52"/>
        <v>0</v>
      </c>
      <c r="BA128" s="68">
        <f t="shared" si="51"/>
        <v>0</v>
      </c>
      <c r="BB128" s="68">
        <f t="shared" si="51"/>
        <v>0</v>
      </c>
      <c r="BE128" s="26">
        <f t="shared" si="57"/>
        <v>0</v>
      </c>
      <c r="BF128" s="26">
        <f t="shared" si="57"/>
        <v>0</v>
      </c>
      <c r="BH128" s="29">
        <f t="shared" si="58"/>
        <v>0</v>
      </c>
    </row>
    <row r="129" spans="2:60" ht="12.75">
      <c r="B129" s="40" t="s">
        <v>185</v>
      </c>
      <c r="C129" s="52" t="e">
        <f>#REF!</f>
        <v>#REF!</v>
      </c>
      <c r="M129" s="2">
        <f t="shared" si="50"/>
        <v>0</v>
      </c>
      <c r="AM129" s="2">
        <f t="shared" si="59"/>
        <v>0</v>
      </c>
      <c r="AN129" s="2">
        <f t="shared" si="59"/>
        <v>0</v>
      </c>
      <c r="AQ129" s="2">
        <f t="shared" si="52"/>
        <v>0</v>
      </c>
      <c r="BA129" s="68">
        <f t="shared" si="51"/>
        <v>0</v>
      </c>
      <c r="BB129" s="68">
        <f t="shared" si="51"/>
        <v>0</v>
      </c>
      <c r="BE129" s="26">
        <f t="shared" si="57"/>
        <v>0</v>
      </c>
      <c r="BF129" s="26">
        <f t="shared" si="57"/>
        <v>0</v>
      </c>
      <c r="BH129" s="29">
        <f t="shared" si="58"/>
        <v>0</v>
      </c>
    </row>
    <row r="130" spans="2:60" ht="12.75">
      <c r="B130" s="40" t="s">
        <v>184</v>
      </c>
      <c r="C130" s="52" t="e">
        <f>#REF!</f>
        <v>#REF!</v>
      </c>
      <c r="M130" s="2">
        <f t="shared" si="50"/>
        <v>0</v>
      </c>
      <c r="AM130" s="2">
        <f t="shared" si="59"/>
        <v>0</v>
      </c>
      <c r="AN130" s="2">
        <f t="shared" si="59"/>
        <v>0</v>
      </c>
      <c r="AQ130" s="2">
        <f t="shared" si="52"/>
        <v>0</v>
      </c>
      <c r="BA130" s="68">
        <f t="shared" si="51"/>
        <v>0</v>
      </c>
      <c r="BB130" s="68">
        <f t="shared" si="51"/>
        <v>0</v>
      </c>
      <c r="BE130" s="26">
        <f t="shared" si="57"/>
        <v>0</v>
      </c>
      <c r="BF130" s="26">
        <f t="shared" si="57"/>
        <v>0</v>
      </c>
      <c r="BH130" s="29">
        <f t="shared" si="58"/>
        <v>0</v>
      </c>
    </row>
    <row r="131" spans="2:60" ht="12.75">
      <c r="B131" s="40" t="s">
        <v>189</v>
      </c>
      <c r="C131" s="52" t="e">
        <f>#REF!</f>
        <v>#REF!</v>
      </c>
      <c r="M131" s="2">
        <f t="shared" si="50"/>
        <v>0</v>
      </c>
      <c r="AM131" s="2">
        <f t="shared" si="59"/>
        <v>0</v>
      </c>
      <c r="AN131" s="2">
        <f t="shared" si="59"/>
        <v>0</v>
      </c>
      <c r="AQ131" s="2">
        <f t="shared" si="52"/>
        <v>0</v>
      </c>
      <c r="BA131" s="68">
        <f t="shared" si="51"/>
        <v>0</v>
      </c>
      <c r="BB131" s="68">
        <f t="shared" si="51"/>
        <v>0</v>
      </c>
      <c r="BE131" s="26">
        <f t="shared" si="57"/>
        <v>0</v>
      </c>
      <c r="BF131" s="26">
        <f t="shared" si="57"/>
        <v>0</v>
      </c>
      <c r="BH131" s="29">
        <f t="shared" si="58"/>
        <v>0</v>
      </c>
    </row>
    <row r="132" spans="2:60" ht="12.75">
      <c r="B132" s="40" t="s">
        <v>124</v>
      </c>
      <c r="C132" s="52" t="e">
        <f>#REF!</f>
        <v>#REF!</v>
      </c>
      <c r="M132" s="2">
        <f t="shared" si="50"/>
        <v>0</v>
      </c>
      <c r="AM132" s="2">
        <f t="shared" si="59"/>
        <v>0</v>
      </c>
      <c r="AN132" s="2">
        <f t="shared" si="59"/>
        <v>0</v>
      </c>
      <c r="AQ132" s="2">
        <f t="shared" si="52"/>
        <v>0</v>
      </c>
      <c r="BA132" s="68">
        <f t="shared" si="51"/>
        <v>0</v>
      </c>
      <c r="BB132" s="68">
        <f t="shared" si="51"/>
        <v>0</v>
      </c>
      <c r="BE132" s="26">
        <f t="shared" si="57"/>
        <v>0</v>
      </c>
      <c r="BF132" s="26">
        <f t="shared" si="57"/>
        <v>0</v>
      </c>
      <c r="BH132" s="29">
        <f t="shared" si="58"/>
        <v>0</v>
      </c>
    </row>
    <row r="133" spans="2:60" ht="12.75">
      <c r="B133" s="40" t="s">
        <v>142</v>
      </c>
      <c r="C133" s="52" t="e">
        <f>#REF!</f>
        <v>#REF!</v>
      </c>
      <c r="M133" s="2">
        <f t="shared" si="50"/>
        <v>0</v>
      </c>
      <c r="AM133" s="2">
        <f t="shared" si="59"/>
        <v>0</v>
      </c>
      <c r="AN133" s="2">
        <f t="shared" si="59"/>
        <v>0</v>
      </c>
      <c r="AQ133" s="2">
        <f t="shared" si="52"/>
        <v>0</v>
      </c>
      <c r="BA133" s="68">
        <f t="shared" si="51"/>
        <v>0</v>
      </c>
      <c r="BB133" s="68">
        <f t="shared" si="51"/>
        <v>0</v>
      </c>
      <c r="BE133" s="26">
        <f t="shared" si="57"/>
        <v>0</v>
      </c>
      <c r="BF133" s="26">
        <f t="shared" si="57"/>
        <v>0</v>
      </c>
      <c r="BH133" s="29">
        <f t="shared" si="58"/>
        <v>0</v>
      </c>
    </row>
    <row r="134" spans="2:60" ht="12.75">
      <c r="B134" s="40" t="s">
        <v>153</v>
      </c>
      <c r="C134" s="52" t="e">
        <f>#REF!</f>
        <v>#REF!</v>
      </c>
      <c r="M134" s="2">
        <f t="shared" si="50"/>
        <v>0</v>
      </c>
      <c r="AM134" s="2">
        <f t="shared" si="59"/>
        <v>0</v>
      </c>
      <c r="AN134" s="2">
        <f t="shared" si="59"/>
        <v>0</v>
      </c>
      <c r="AQ134" s="2">
        <f t="shared" si="52"/>
        <v>0</v>
      </c>
      <c r="BA134" s="68">
        <f t="shared" si="51"/>
        <v>0</v>
      </c>
      <c r="BB134" s="68">
        <f t="shared" si="51"/>
        <v>0</v>
      </c>
      <c r="BE134" s="26">
        <f t="shared" si="57"/>
        <v>0</v>
      </c>
      <c r="BF134" s="26">
        <f t="shared" si="57"/>
        <v>0</v>
      </c>
      <c r="BH134" s="29">
        <f t="shared" si="58"/>
        <v>0</v>
      </c>
    </row>
    <row r="135" spans="2:60" ht="12.75">
      <c r="B135" s="40" t="s">
        <v>207</v>
      </c>
      <c r="C135" s="52" t="e">
        <f>#REF!</f>
        <v>#REF!</v>
      </c>
      <c r="M135" s="2">
        <f t="shared" si="50"/>
        <v>0</v>
      </c>
      <c r="AM135" s="2">
        <f t="shared" si="59"/>
        <v>0</v>
      </c>
      <c r="AN135" s="2">
        <f t="shared" si="59"/>
        <v>0</v>
      </c>
      <c r="AQ135" s="2">
        <f t="shared" si="52"/>
        <v>0</v>
      </c>
      <c r="BA135" s="68">
        <f t="shared" si="51"/>
        <v>0</v>
      </c>
      <c r="BB135" s="68">
        <f t="shared" si="51"/>
        <v>0</v>
      </c>
      <c r="BE135" s="26">
        <f t="shared" si="57"/>
        <v>0</v>
      </c>
      <c r="BF135" s="26">
        <f t="shared" si="57"/>
        <v>0</v>
      </c>
      <c r="BH135" s="29">
        <f t="shared" si="58"/>
        <v>0</v>
      </c>
    </row>
    <row r="136" spans="2:60" ht="12.75">
      <c r="B136" s="40" t="s">
        <v>254</v>
      </c>
      <c r="C136" s="52" t="e">
        <f>#REF!</f>
        <v>#REF!</v>
      </c>
      <c r="M136" s="2">
        <f t="shared" si="50"/>
        <v>0</v>
      </c>
      <c r="AM136" s="2">
        <f t="shared" si="59"/>
        <v>0</v>
      </c>
      <c r="AN136" s="2">
        <f t="shared" si="59"/>
        <v>0</v>
      </c>
      <c r="AQ136" s="2">
        <f t="shared" si="52"/>
        <v>0</v>
      </c>
      <c r="BA136" s="68">
        <f t="shared" si="51"/>
        <v>0</v>
      </c>
      <c r="BB136" s="68">
        <f t="shared" si="51"/>
        <v>0</v>
      </c>
      <c r="BE136" s="26">
        <f t="shared" si="57"/>
        <v>0</v>
      </c>
      <c r="BF136" s="26">
        <f t="shared" si="57"/>
        <v>0</v>
      </c>
      <c r="BH136" s="29">
        <f t="shared" si="58"/>
        <v>0</v>
      </c>
    </row>
    <row r="137" spans="2:60" ht="12.75">
      <c r="B137" s="40" t="s">
        <v>176</v>
      </c>
      <c r="C137" s="52" t="e">
        <f>#REF!</f>
        <v>#REF!</v>
      </c>
      <c r="M137" s="2">
        <f t="shared" si="50"/>
        <v>0</v>
      </c>
      <c r="AM137" s="2">
        <f t="shared" si="59"/>
        <v>0</v>
      </c>
      <c r="AN137" s="2">
        <f t="shared" si="59"/>
        <v>0</v>
      </c>
      <c r="AQ137" s="2">
        <f t="shared" si="52"/>
        <v>0</v>
      </c>
      <c r="BA137" s="68">
        <f t="shared" si="51"/>
        <v>0</v>
      </c>
      <c r="BB137" s="68">
        <f t="shared" si="51"/>
        <v>0</v>
      </c>
      <c r="BE137" s="26">
        <f t="shared" si="57"/>
        <v>0</v>
      </c>
      <c r="BF137" s="26">
        <f t="shared" si="57"/>
        <v>0</v>
      </c>
      <c r="BH137" s="29">
        <f t="shared" si="58"/>
        <v>0</v>
      </c>
    </row>
    <row r="138" spans="2:60" ht="12.75">
      <c r="B138" s="40" t="s">
        <v>163</v>
      </c>
      <c r="C138" s="52" t="e">
        <f>#REF!</f>
        <v>#REF!</v>
      </c>
      <c r="M138" s="2">
        <f t="shared" si="50"/>
        <v>0</v>
      </c>
      <c r="AM138" s="2">
        <f t="shared" si="59"/>
        <v>0</v>
      </c>
      <c r="AN138" s="2">
        <f t="shared" si="59"/>
        <v>0</v>
      </c>
      <c r="AQ138" s="2">
        <f t="shared" si="52"/>
        <v>0</v>
      </c>
      <c r="BA138" s="68">
        <f t="shared" si="51"/>
        <v>0</v>
      </c>
      <c r="BB138" s="68">
        <f t="shared" si="51"/>
        <v>0</v>
      </c>
      <c r="BE138" s="26">
        <f t="shared" si="57"/>
        <v>0</v>
      </c>
      <c r="BF138" s="26">
        <f t="shared" si="57"/>
        <v>0</v>
      </c>
      <c r="BH138" s="29">
        <f t="shared" si="58"/>
        <v>0</v>
      </c>
    </row>
    <row r="139" spans="3:60" ht="25.5" customHeight="1">
      <c r="C139" s="52" t="e">
        <f>#REF!</f>
        <v>#REF!</v>
      </c>
      <c r="M139" s="2">
        <f t="shared" si="50"/>
        <v>0</v>
      </c>
      <c r="AM139" s="2">
        <f t="shared" si="59"/>
        <v>0</v>
      </c>
      <c r="AN139" s="2">
        <f t="shared" si="59"/>
        <v>0</v>
      </c>
      <c r="AQ139" s="2">
        <f t="shared" si="52"/>
        <v>0</v>
      </c>
      <c r="BA139" s="68">
        <f t="shared" si="51"/>
        <v>0</v>
      </c>
      <c r="BB139" s="68">
        <f t="shared" si="51"/>
        <v>0</v>
      </c>
      <c r="BE139" s="26">
        <f t="shared" si="57"/>
        <v>0</v>
      </c>
      <c r="BF139" s="26">
        <f t="shared" si="57"/>
        <v>0</v>
      </c>
      <c r="BH139" s="29">
        <f t="shared" si="58"/>
        <v>0</v>
      </c>
    </row>
    <row r="140" spans="3:60" ht="25.5" customHeight="1">
      <c r="C140" s="52" t="e">
        <f>#REF!</f>
        <v>#REF!</v>
      </c>
      <c r="M140" s="2">
        <f t="shared" si="50"/>
        <v>0</v>
      </c>
      <c r="AM140" s="2">
        <f t="shared" si="59"/>
        <v>0</v>
      </c>
      <c r="AN140" s="2">
        <f t="shared" si="59"/>
        <v>0</v>
      </c>
      <c r="AQ140" s="2">
        <f t="shared" si="52"/>
        <v>0</v>
      </c>
      <c r="BA140" s="68">
        <f t="shared" si="51"/>
        <v>0</v>
      </c>
      <c r="BB140" s="68">
        <f t="shared" si="51"/>
        <v>0</v>
      </c>
      <c r="BE140" s="26">
        <f t="shared" si="57"/>
        <v>0</v>
      </c>
      <c r="BF140" s="26">
        <f t="shared" si="57"/>
        <v>0</v>
      </c>
      <c r="BH140" s="29">
        <f t="shared" si="58"/>
        <v>0</v>
      </c>
    </row>
    <row r="141" spans="3:60" ht="12.75">
      <c r="C141" s="52" t="e">
        <f>#REF!</f>
        <v>#REF!</v>
      </c>
      <c r="M141" s="2">
        <f t="shared" si="50"/>
        <v>0</v>
      </c>
      <c r="AM141" s="2">
        <f t="shared" si="59"/>
        <v>0</v>
      </c>
      <c r="AN141" s="2">
        <f t="shared" si="59"/>
        <v>0</v>
      </c>
      <c r="AQ141" s="2">
        <f t="shared" si="52"/>
        <v>0</v>
      </c>
      <c r="BA141" s="68">
        <f t="shared" si="51"/>
        <v>0</v>
      </c>
      <c r="BB141" s="68">
        <f t="shared" si="51"/>
        <v>0</v>
      </c>
      <c r="BE141" s="26">
        <f t="shared" si="57"/>
        <v>0</v>
      </c>
      <c r="BF141" s="26">
        <f t="shared" si="57"/>
        <v>0</v>
      </c>
      <c r="BH141" s="29">
        <f t="shared" si="58"/>
        <v>0</v>
      </c>
    </row>
    <row r="142" spans="3:60" ht="12.75">
      <c r="C142" s="52" t="e">
        <f>#REF!</f>
        <v>#REF!</v>
      </c>
      <c r="M142" s="2">
        <f t="shared" si="50"/>
        <v>0</v>
      </c>
      <c r="AM142" s="2">
        <f t="shared" si="59"/>
        <v>0</v>
      </c>
      <c r="AN142" s="2">
        <f t="shared" si="59"/>
        <v>0</v>
      </c>
      <c r="AQ142" s="2">
        <f t="shared" si="52"/>
        <v>0</v>
      </c>
      <c r="BA142" s="68">
        <f t="shared" si="51"/>
        <v>0</v>
      </c>
      <c r="BB142" s="68">
        <f t="shared" si="51"/>
        <v>0</v>
      </c>
      <c r="BE142" s="26">
        <f t="shared" si="57"/>
        <v>0</v>
      </c>
      <c r="BF142" s="26">
        <f t="shared" si="57"/>
        <v>0</v>
      </c>
      <c r="BH142" s="29">
        <f t="shared" si="58"/>
        <v>0</v>
      </c>
    </row>
    <row r="143" spans="3:60" ht="12.75">
      <c r="C143" s="52" t="e">
        <f>#REF!</f>
        <v>#REF!</v>
      </c>
      <c r="M143" s="2">
        <f t="shared" si="50"/>
        <v>0</v>
      </c>
      <c r="AM143" s="2">
        <f t="shared" si="59"/>
        <v>0</v>
      </c>
      <c r="AN143" s="2">
        <f t="shared" si="59"/>
        <v>0</v>
      </c>
      <c r="AQ143" s="2">
        <f t="shared" si="52"/>
        <v>0</v>
      </c>
      <c r="BA143" s="68">
        <f t="shared" si="51"/>
        <v>0</v>
      </c>
      <c r="BB143" s="68">
        <f t="shared" si="51"/>
        <v>0</v>
      </c>
      <c r="BE143" s="26">
        <f t="shared" si="57"/>
        <v>0</v>
      </c>
      <c r="BF143" s="26">
        <f t="shared" si="57"/>
        <v>0</v>
      </c>
      <c r="BH143" s="29">
        <f t="shared" si="58"/>
        <v>0</v>
      </c>
    </row>
    <row r="144" spans="1:77" ht="14.25">
      <c r="A144" s="10">
        <v>10</v>
      </c>
      <c r="B144" s="59" t="s">
        <v>13</v>
      </c>
      <c r="C144" s="8"/>
      <c r="D144" s="7"/>
      <c r="E144" s="7">
        <f aca="true" t="shared" si="60" ref="E144:M144">SUM(E145:E192)</f>
        <v>0</v>
      </c>
      <c r="F144" s="7">
        <f t="shared" si="60"/>
        <v>0</v>
      </c>
      <c r="G144" s="7">
        <f t="shared" si="60"/>
        <v>0</v>
      </c>
      <c r="H144" s="7">
        <f t="shared" si="60"/>
        <v>0</v>
      </c>
      <c r="I144" s="7">
        <f t="shared" si="60"/>
        <v>2300</v>
      </c>
      <c r="J144" s="7">
        <f t="shared" si="60"/>
        <v>8000</v>
      </c>
      <c r="K144" s="7">
        <f t="shared" si="60"/>
        <v>0</v>
      </c>
      <c r="L144" s="7">
        <f t="shared" si="60"/>
        <v>0</v>
      </c>
      <c r="M144" s="7">
        <f t="shared" si="60"/>
        <v>10300</v>
      </c>
      <c r="N144" s="28">
        <v>2300</v>
      </c>
      <c r="O144" s="7">
        <f aca="true" t="shared" si="61" ref="O144:AL144">SUM(O145:O192)</f>
        <v>0</v>
      </c>
      <c r="P144" s="7">
        <f t="shared" si="61"/>
        <v>0</v>
      </c>
      <c r="Q144" s="7">
        <f t="shared" si="61"/>
        <v>0</v>
      </c>
      <c r="R144" s="7">
        <f t="shared" si="61"/>
        <v>0</v>
      </c>
      <c r="S144" s="7">
        <f t="shared" si="61"/>
        <v>0</v>
      </c>
      <c r="T144" s="7">
        <f t="shared" si="61"/>
        <v>0</v>
      </c>
      <c r="U144" s="7">
        <f t="shared" si="61"/>
        <v>0</v>
      </c>
      <c r="V144" s="7">
        <f t="shared" si="61"/>
        <v>0</v>
      </c>
      <c r="W144" s="7">
        <f t="shared" si="61"/>
        <v>0</v>
      </c>
      <c r="X144" s="7">
        <f t="shared" si="61"/>
        <v>0</v>
      </c>
      <c r="Y144" s="7">
        <f t="shared" si="61"/>
        <v>0</v>
      </c>
      <c r="Z144" s="7">
        <f t="shared" si="61"/>
        <v>0</v>
      </c>
      <c r="AA144" s="7">
        <f t="shared" si="61"/>
        <v>0</v>
      </c>
      <c r="AB144" s="7">
        <f t="shared" si="61"/>
        <v>0</v>
      </c>
      <c r="AC144" s="7">
        <f t="shared" si="61"/>
        <v>0</v>
      </c>
      <c r="AD144" s="7">
        <f t="shared" si="61"/>
        <v>0</v>
      </c>
      <c r="AE144" s="7">
        <f t="shared" si="61"/>
        <v>0</v>
      </c>
      <c r="AF144" s="7">
        <f t="shared" si="61"/>
        <v>0</v>
      </c>
      <c r="AG144" s="7">
        <f t="shared" si="61"/>
        <v>0</v>
      </c>
      <c r="AH144" s="7">
        <f t="shared" si="61"/>
        <v>0</v>
      </c>
      <c r="AI144" s="7">
        <f t="shared" si="61"/>
        <v>0</v>
      </c>
      <c r="AJ144" s="7">
        <f t="shared" si="61"/>
        <v>0</v>
      </c>
      <c r="AK144" s="7">
        <f t="shared" si="61"/>
        <v>0</v>
      </c>
      <c r="AL144" s="7">
        <f t="shared" si="61"/>
        <v>0</v>
      </c>
      <c r="AM144" s="7">
        <f>SUM(AM145:AM192)</f>
        <v>0</v>
      </c>
      <c r="AN144" s="7">
        <f>SUM(AN145:AN192)</f>
        <v>0</v>
      </c>
      <c r="AO144" s="9"/>
      <c r="AP144" s="9"/>
      <c r="AQ144" s="7">
        <f>SUM(AQ145:AQ192)</f>
        <v>10300</v>
      </c>
      <c r="AR144" s="9"/>
      <c r="AS144" s="50"/>
      <c r="AT144" s="50"/>
      <c r="AU144" s="8">
        <f aca="true" t="shared" si="62" ref="AU144:BH144">SUM(AU145:AU192)</f>
        <v>0</v>
      </c>
      <c r="AV144" s="8">
        <f t="shared" si="62"/>
        <v>0</v>
      </c>
      <c r="AW144" s="8">
        <f>SUM(AW145:AW192)</f>
        <v>0</v>
      </c>
      <c r="AX144" s="8">
        <f>SUM(AX145:AX192)</f>
        <v>0</v>
      </c>
      <c r="AY144" s="8">
        <f t="shared" si="62"/>
        <v>0</v>
      </c>
      <c r="AZ144" s="8">
        <f t="shared" si="62"/>
        <v>0</v>
      </c>
      <c r="BA144" s="8">
        <f t="shared" si="62"/>
        <v>0</v>
      </c>
      <c r="BB144" s="8">
        <f t="shared" si="62"/>
        <v>0</v>
      </c>
      <c r="BC144" s="8">
        <f t="shared" si="62"/>
        <v>0</v>
      </c>
      <c r="BD144" s="8">
        <f t="shared" si="62"/>
        <v>0</v>
      </c>
      <c r="BE144" s="8">
        <f t="shared" si="62"/>
        <v>0</v>
      </c>
      <c r="BF144" s="8">
        <f t="shared" si="62"/>
        <v>0</v>
      </c>
      <c r="BG144" s="8"/>
      <c r="BH144" s="8">
        <f t="shared" si="62"/>
        <v>0</v>
      </c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3:60" ht="25.5" customHeight="1">
      <c r="C145" s="52" t="e">
        <f>#REF!</f>
        <v>#REF!</v>
      </c>
      <c r="M145" s="2">
        <f t="shared" si="50"/>
        <v>0</v>
      </c>
      <c r="N145" s="19">
        <f>N144-M144</f>
        <v>-8000</v>
      </c>
      <c r="AM145" s="2">
        <f aca="true" t="shared" si="63" ref="AM145:AN192">O145+Q145+S145+U145+W145+Y145+AA145+AC145+AE145+AG145+AI145+AK145</f>
        <v>0</v>
      </c>
      <c r="AN145" s="2">
        <f t="shared" si="63"/>
        <v>0</v>
      </c>
      <c r="AQ145" s="2">
        <f t="shared" si="52"/>
        <v>0</v>
      </c>
      <c r="BA145" s="68">
        <f t="shared" si="51"/>
        <v>0</v>
      </c>
      <c r="BB145" s="68">
        <f t="shared" si="51"/>
        <v>0</v>
      </c>
      <c r="BE145" s="26">
        <f aca="true" t="shared" si="64" ref="BE145:BF192">AU145+AW145+AY145+BA145+BC145</f>
        <v>0</v>
      </c>
      <c r="BF145" s="26">
        <f t="shared" si="64"/>
        <v>0</v>
      </c>
      <c r="BH145" s="29">
        <f aca="true" t="shared" si="65" ref="BH145:BH192">BF145-AN145</f>
        <v>0</v>
      </c>
    </row>
    <row r="146" spans="2:60" ht="12.75">
      <c r="B146" s="40" t="s">
        <v>42</v>
      </c>
      <c r="C146" s="52" t="e">
        <f>#REF!</f>
        <v>#REF!</v>
      </c>
      <c r="D146" s="38">
        <v>50</v>
      </c>
      <c r="I146">
        <f>D146*15</f>
        <v>750</v>
      </c>
      <c r="M146" s="2">
        <f t="shared" si="50"/>
        <v>750</v>
      </c>
      <c r="AM146" s="2">
        <f t="shared" si="63"/>
        <v>0</v>
      </c>
      <c r="AN146" s="2">
        <f t="shared" si="63"/>
        <v>0</v>
      </c>
      <c r="AQ146" s="2">
        <f t="shared" si="52"/>
        <v>750</v>
      </c>
      <c r="BA146" s="68">
        <f t="shared" si="51"/>
        <v>0</v>
      </c>
      <c r="BB146" s="68">
        <f t="shared" si="51"/>
        <v>0</v>
      </c>
      <c r="BE146" s="26">
        <f t="shared" si="64"/>
        <v>0</v>
      </c>
      <c r="BF146" s="26">
        <f t="shared" si="64"/>
        <v>0</v>
      </c>
      <c r="BH146" s="29">
        <f t="shared" si="65"/>
        <v>0</v>
      </c>
    </row>
    <row r="147" spans="1:77" ht="12.75">
      <c r="A147" s="19"/>
      <c r="B147" s="58" t="s">
        <v>36</v>
      </c>
      <c r="C147" s="52" t="e">
        <f>#REF!</f>
        <v>#REF!</v>
      </c>
      <c r="D147" s="19"/>
      <c r="E147" s="19"/>
      <c r="F147" s="19"/>
      <c r="G147" s="19"/>
      <c r="H147" s="19"/>
      <c r="I147" s="19"/>
      <c r="J147" s="19">
        <v>8000</v>
      </c>
      <c r="K147" s="19"/>
      <c r="L147" s="19"/>
      <c r="M147" s="26">
        <f t="shared" si="50"/>
        <v>8000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26">
        <f t="shared" si="63"/>
        <v>0</v>
      </c>
      <c r="AN147" s="26">
        <f t="shared" si="63"/>
        <v>0</v>
      </c>
      <c r="AO147" s="19"/>
      <c r="AP147" s="19"/>
      <c r="AQ147" s="26">
        <f t="shared" si="52"/>
        <v>8000</v>
      </c>
      <c r="AR147" s="19"/>
      <c r="AU147" s="19"/>
      <c r="AV147" s="19"/>
      <c r="AW147" s="19"/>
      <c r="AX147" s="19"/>
      <c r="AY147" s="19"/>
      <c r="AZ147" s="19"/>
      <c r="BA147" s="68">
        <f t="shared" si="51"/>
        <v>0</v>
      </c>
      <c r="BB147" s="68">
        <f t="shared" si="51"/>
        <v>0</v>
      </c>
      <c r="BC147" s="19"/>
      <c r="BD147" s="19"/>
      <c r="BE147" s="26">
        <f t="shared" si="64"/>
        <v>0</v>
      </c>
      <c r="BF147" s="26">
        <f t="shared" si="64"/>
        <v>0</v>
      </c>
      <c r="BG147" s="19"/>
      <c r="BH147" s="29">
        <f t="shared" si="65"/>
        <v>0</v>
      </c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</row>
    <row r="148" spans="2:60" ht="12.75">
      <c r="B148" s="40" t="s">
        <v>37</v>
      </c>
      <c r="C148" s="52" t="e">
        <f>#REF!</f>
        <v>#REF!</v>
      </c>
      <c r="D148" s="19"/>
      <c r="J148" s="19"/>
      <c r="M148" s="2">
        <f t="shared" si="50"/>
        <v>0</v>
      </c>
      <c r="AM148" s="2">
        <f t="shared" si="63"/>
        <v>0</v>
      </c>
      <c r="AN148" s="2">
        <f t="shared" si="63"/>
        <v>0</v>
      </c>
      <c r="AQ148" s="2">
        <f t="shared" si="52"/>
        <v>0</v>
      </c>
      <c r="BA148" s="68">
        <f t="shared" si="51"/>
        <v>0</v>
      </c>
      <c r="BB148" s="68">
        <f t="shared" si="51"/>
        <v>0</v>
      </c>
      <c r="BE148" s="26">
        <f t="shared" si="64"/>
        <v>0</v>
      </c>
      <c r="BF148" s="26">
        <f t="shared" si="64"/>
        <v>0</v>
      </c>
      <c r="BH148" s="29">
        <f t="shared" si="65"/>
        <v>0</v>
      </c>
    </row>
    <row r="149" spans="2:60" ht="12.75">
      <c r="B149" s="40" t="s">
        <v>38</v>
      </c>
      <c r="C149" s="52" t="e">
        <f>#REF!</f>
        <v>#REF!</v>
      </c>
      <c r="D149" s="38">
        <v>150</v>
      </c>
      <c r="I149">
        <f>D149*5</f>
        <v>750</v>
      </c>
      <c r="M149" s="2">
        <f t="shared" si="50"/>
        <v>750</v>
      </c>
      <c r="AM149" s="2">
        <f t="shared" si="63"/>
        <v>0</v>
      </c>
      <c r="AN149" s="2">
        <f t="shared" si="63"/>
        <v>0</v>
      </c>
      <c r="AQ149" s="2">
        <f t="shared" si="52"/>
        <v>750</v>
      </c>
      <c r="BA149" s="68">
        <f t="shared" si="51"/>
        <v>0</v>
      </c>
      <c r="BB149" s="68">
        <f t="shared" si="51"/>
        <v>0</v>
      </c>
      <c r="BE149" s="26">
        <f t="shared" si="64"/>
        <v>0</v>
      </c>
      <c r="BF149" s="26">
        <f t="shared" si="64"/>
        <v>0</v>
      </c>
      <c r="BH149" s="29">
        <f t="shared" si="65"/>
        <v>0</v>
      </c>
    </row>
    <row r="150" spans="2:60" ht="12.75">
      <c r="B150" s="40" t="s">
        <v>190</v>
      </c>
      <c r="C150" s="52" t="e">
        <f>#REF!</f>
        <v>#REF!</v>
      </c>
      <c r="D150" s="38">
        <v>20</v>
      </c>
      <c r="I150">
        <f>D150*40</f>
        <v>800</v>
      </c>
      <c r="M150" s="2">
        <f t="shared" si="50"/>
        <v>800</v>
      </c>
      <c r="AM150" s="2">
        <f t="shared" si="63"/>
        <v>0</v>
      </c>
      <c r="AN150" s="2">
        <f t="shared" si="63"/>
        <v>0</v>
      </c>
      <c r="AQ150" s="2">
        <f t="shared" si="52"/>
        <v>800</v>
      </c>
      <c r="BA150" s="68">
        <f t="shared" si="51"/>
        <v>0</v>
      </c>
      <c r="BB150" s="68">
        <f t="shared" si="51"/>
        <v>0</v>
      </c>
      <c r="BE150" s="26">
        <f t="shared" si="64"/>
        <v>0</v>
      </c>
      <c r="BF150" s="26">
        <f t="shared" si="64"/>
        <v>0</v>
      </c>
      <c r="BH150" s="29">
        <f t="shared" si="65"/>
        <v>0</v>
      </c>
    </row>
    <row r="151" spans="2:60" ht="12.75">
      <c r="B151" s="40" t="s">
        <v>39</v>
      </c>
      <c r="C151" s="52" t="e">
        <f>#REF!</f>
        <v>#REF!</v>
      </c>
      <c r="D151" s="38"/>
      <c r="I151">
        <f>D151*8</f>
        <v>0</v>
      </c>
      <c r="M151" s="2">
        <f t="shared" si="50"/>
        <v>0</v>
      </c>
      <c r="AM151" s="2">
        <f t="shared" si="63"/>
        <v>0</v>
      </c>
      <c r="AN151" s="2">
        <f t="shared" si="63"/>
        <v>0</v>
      </c>
      <c r="AQ151" s="2">
        <f t="shared" si="52"/>
        <v>0</v>
      </c>
      <c r="BA151" s="68">
        <f t="shared" si="51"/>
        <v>0</v>
      </c>
      <c r="BB151" s="68">
        <f t="shared" si="51"/>
        <v>0</v>
      </c>
      <c r="BE151" s="26">
        <f t="shared" si="64"/>
        <v>0</v>
      </c>
      <c r="BF151" s="26">
        <f t="shared" si="64"/>
        <v>0</v>
      </c>
      <c r="BH151" s="29">
        <f t="shared" si="65"/>
        <v>0</v>
      </c>
    </row>
    <row r="152" spans="2:60" ht="12.75">
      <c r="B152" s="40" t="s">
        <v>40</v>
      </c>
      <c r="C152" s="52" t="e">
        <f>#REF!</f>
        <v>#REF!</v>
      </c>
      <c r="D152" s="38"/>
      <c r="I152">
        <f>D152*150</f>
        <v>0</v>
      </c>
      <c r="M152" s="2">
        <f t="shared" si="50"/>
        <v>0</v>
      </c>
      <c r="AM152" s="2">
        <f t="shared" si="63"/>
        <v>0</v>
      </c>
      <c r="AN152" s="2">
        <f t="shared" si="63"/>
        <v>0</v>
      </c>
      <c r="AQ152" s="2">
        <f t="shared" si="52"/>
        <v>0</v>
      </c>
      <c r="BA152" s="68">
        <f t="shared" si="51"/>
        <v>0</v>
      </c>
      <c r="BB152" s="68">
        <f t="shared" si="51"/>
        <v>0</v>
      </c>
      <c r="BE152" s="26">
        <f t="shared" si="64"/>
        <v>0</v>
      </c>
      <c r="BF152" s="26">
        <f t="shared" si="64"/>
        <v>0</v>
      </c>
      <c r="BH152" s="29">
        <f t="shared" si="65"/>
        <v>0</v>
      </c>
    </row>
    <row r="153" spans="2:60" ht="12.75">
      <c r="B153" s="40" t="s">
        <v>231</v>
      </c>
      <c r="C153" s="52" t="e">
        <f>#REF!</f>
        <v>#REF!</v>
      </c>
      <c r="D153" s="19"/>
      <c r="M153" s="2">
        <f t="shared" si="50"/>
        <v>0</v>
      </c>
      <c r="AM153" s="2">
        <f t="shared" si="63"/>
        <v>0</v>
      </c>
      <c r="AN153" s="2">
        <f t="shared" si="63"/>
        <v>0</v>
      </c>
      <c r="AQ153" s="2">
        <f t="shared" si="52"/>
        <v>0</v>
      </c>
      <c r="BA153" s="68">
        <f t="shared" si="51"/>
        <v>0</v>
      </c>
      <c r="BB153" s="68">
        <f t="shared" si="51"/>
        <v>0</v>
      </c>
      <c r="BE153" s="26">
        <f t="shared" si="64"/>
        <v>0</v>
      </c>
      <c r="BF153" s="26">
        <f t="shared" si="64"/>
        <v>0</v>
      </c>
      <c r="BH153" s="29">
        <f t="shared" si="65"/>
        <v>0</v>
      </c>
    </row>
    <row r="154" spans="2:60" ht="12.75">
      <c r="B154" s="40" t="s">
        <v>83</v>
      </c>
      <c r="C154" s="52" t="e">
        <f>#REF!</f>
        <v>#REF!</v>
      </c>
      <c r="M154" s="2">
        <f t="shared" si="50"/>
        <v>0</v>
      </c>
      <c r="AM154" s="2">
        <f>O154+Q154+S154+U154+W154+Y154+AA154+AC154+AE154+AG154+AI154+AK154</f>
        <v>0</v>
      </c>
      <c r="AN154" s="2">
        <f>P154+R154+T154+V154+X154+Z154+AB154+AD154+AF154+AH154+AJ154+AL154</f>
        <v>0</v>
      </c>
      <c r="AQ154" s="2">
        <f t="shared" si="52"/>
        <v>0</v>
      </c>
      <c r="BA154" s="68">
        <f t="shared" si="51"/>
        <v>0</v>
      </c>
      <c r="BB154" s="68">
        <f t="shared" si="51"/>
        <v>0</v>
      </c>
      <c r="BE154" s="26">
        <f t="shared" si="64"/>
        <v>0</v>
      </c>
      <c r="BF154" s="26">
        <f t="shared" si="64"/>
        <v>0</v>
      </c>
      <c r="BH154" s="29">
        <f t="shared" si="65"/>
        <v>0</v>
      </c>
    </row>
    <row r="155" spans="2:60" ht="12.75">
      <c r="B155" s="40" t="s">
        <v>274</v>
      </c>
      <c r="C155" s="52" t="e">
        <f>#REF!</f>
        <v>#REF!</v>
      </c>
      <c r="D155" s="19"/>
      <c r="M155" s="2">
        <f t="shared" si="50"/>
        <v>0</v>
      </c>
      <c r="AM155" s="2">
        <f t="shared" si="63"/>
        <v>0</v>
      </c>
      <c r="AN155" s="2">
        <f t="shared" si="63"/>
        <v>0</v>
      </c>
      <c r="AQ155" s="2">
        <f t="shared" si="52"/>
        <v>0</v>
      </c>
      <c r="BA155" s="68">
        <f t="shared" si="51"/>
        <v>0</v>
      </c>
      <c r="BB155" s="68">
        <f t="shared" si="51"/>
        <v>0</v>
      </c>
      <c r="BE155" s="26">
        <f t="shared" si="64"/>
        <v>0</v>
      </c>
      <c r="BF155" s="26">
        <f t="shared" si="64"/>
        <v>0</v>
      </c>
      <c r="BH155" s="29">
        <f t="shared" si="65"/>
        <v>0</v>
      </c>
    </row>
    <row r="156" spans="3:60" ht="12.75">
      <c r="C156" s="52" t="e">
        <f>#REF!</f>
        <v>#REF!</v>
      </c>
      <c r="M156" s="2">
        <f t="shared" si="50"/>
        <v>0</v>
      </c>
      <c r="AM156" s="2">
        <f t="shared" si="63"/>
        <v>0</v>
      </c>
      <c r="AN156" s="2">
        <f t="shared" si="63"/>
        <v>0</v>
      </c>
      <c r="AQ156" s="2">
        <f t="shared" si="52"/>
        <v>0</v>
      </c>
      <c r="BA156" s="68">
        <f t="shared" si="51"/>
        <v>0</v>
      </c>
      <c r="BB156" s="68">
        <f t="shared" si="51"/>
        <v>0</v>
      </c>
      <c r="BE156" s="26">
        <f t="shared" si="64"/>
        <v>0</v>
      </c>
      <c r="BF156" s="26">
        <f t="shared" si="64"/>
        <v>0</v>
      </c>
      <c r="BH156" s="29">
        <f t="shared" si="65"/>
        <v>0</v>
      </c>
    </row>
    <row r="157" spans="1:77" s="19" customFormat="1" ht="12.75">
      <c r="A157"/>
      <c r="B157" s="40"/>
      <c r="C157" s="52" t="e">
        <f>#REF!</f>
        <v>#REF!</v>
      </c>
      <c r="D157"/>
      <c r="E157"/>
      <c r="F157"/>
      <c r="G157"/>
      <c r="H157"/>
      <c r="I157"/>
      <c r="J157"/>
      <c r="K157"/>
      <c r="L157"/>
      <c r="M157" s="2">
        <f t="shared" si="50"/>
        <v>0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 s="2">
        <f t="shared" si="63"/>
        <v>0</v>
      </c>
      <c r="AN157" s="2">
        <f t="shared" si="63"/>
        <v>0</v>
      </c>
      <c r="AO157"/>
      <c r="AP157"/>
      <c r="AQ157" s="2">
        <f t="shared" si="52"/>
        <v>0</v>
      </c>
      <c r="AR157"/>
      <c r="AS157" s="18"/>
      <c r="AT157" s="18"/>
      <c r="AU157"/>
      <c r="AV157"/>
      <c r="AW157"/>
      <c r="AX157"/>
      <c r="AY157"/>
      <c r="AZ157"/>
      <c r="BA157" s="68">
        <f t="shared" si="51"/>
        <v>0</v>
      </c>
      <c r="BB157" s="68">
        <f t="shared" si="51"/>
        <v>0</v>
      </c>
      <c r="BC157"/>
      <c r="BD157"/>
      <c r="BE157" s="26">
        <f t="shared" si="64"/>
        <v>0</v>
      </c>
      <c r="BF157" s="26">
        <f t="shared" si="64"/>
        <v>0</v>
      </c>
      <c r="BG157"/>
      <c r="BH157" s="29">
        <f t="shared" si="65"/>
        <v>0</v>
      </c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</row>
    <row r="158" spans="1:77" s="19" customFormat="1" ht="12.75">
      <c r="A158"/>
      <c r="B158" s="40"/>
      <c r="C158" s="52" t="e">
        <f>#REF!</f>
        <v>#REF!</v>
      </c>
      <c r="D158"/>
      <c r="E158"/>
      <c r="F158"/>
      <c r="G158"/>
      <c r="H158"/>
      <c r="I158"/>
      <c r="J158"/>
      <c r="K158"/>
      <c r="L158"/>
      <c r="M158" s="2">
        <f t="shared" si="50"/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 s="2">
        <f t="shared" si="63"/>
        <v>0</v>
      </c>
      <c r="AN158" s="2">
        <f t="shared" si="63"/>
        <v>0</v>
      </c>
      <c r="AO158"/>
      <c r="AP158"/>
      <c r="AQ158" s="2">
        <f t="shared" si="52"/>
        <v>0</v>
      </c>
      <c r="AR158"/>
      <c r="AS158" s="18"/>
      <c r="AT158" s="18"/>
      <c r="AU158"/>
      <c r="AV158"/>
      <c r="AW158"/>
      <c r="AX158"/>
      <c r="AY158"/>
      <c r="AZ158"/>
      <c r="BA158" s="68">
        <f t="shared" si="51"/>
        <v>0</v>
      </c>
      <c r="BB158" s="68">
        <f t="shared" si="51"/>
        <v>0</v>
      </c>
      <c r="BC158"/>
      <c r="BD158"/>
      <c r="BE158" s="26">
        <f t="shared" si="64"/>
        <v>0</v>
      </c>
      <c r="BF158" s="26">
        <f t="shared" si="64"/>
        <v>0</v>
      </c>
      <c r="BG158"/>
      <c r="BH158" s="29">
        <f t="shared" si="65"/>
        <v>0</v>
      </c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</row>
    <row r="159" spans="3:60" ht="12.75">
      <c r="C159" s="52" t="e">
        <f>#REF!</f>
        <v>#REF!</v>
      </c>
      <c r="M159" s="2">
        <f t="shared" si="50"/>
        <v>0</v>
      </c>
      <c r="AM159" s="2">
        <f t="shared" si="63"/>
        <v>0</v>
      </c>
      <c r="AN159" s="2">
        <f t="shared" si="63"/>
        <v>0</v>
      </c>
      <c r="AQ159" s="2">
        <f t="shared" si="52"/>
        <v>0</v>
      </c>
      <c r="BA159" s="68">
        <f t="shared" si="51"/>
        <v>0</v>
      </c>
      <c r="BB159" s="68">
        <f t="shared" si="51"/>
        <v>0</v>
      </c>
      <c r="BE159" s="26">
        <f t="shared" si="64"/>
        <v>0</v>
      </c>
      <c r="BF159" s="26">
        <f t="shared" si="64"/>
        <v>0</v>
      </c>
      <c r="BH159" s="29">
        <f t="shared" si="65"/>
        <v>0</v>
      </c>
    </row>
    <row r="160" spans="2:60" ht="12.75">
      <c r="B160" s="122" t="s">
        <v>285</v>
      </c>
      <c r="C160" s="52" t="e">
        <f>#REF!</f>
        <v>#REF!</v>
      </c>
      <c r="M160" s="2">
        <f t="shared" si="50"/>
        <v>0</v>
      </c>
      <c r="AM160" s="2">
        <f t="shared" si="63"/>
        <v>0</v>
      </c>
      <c r="AN160" s="2">
        <f t="shared" si="63"/>
        <v>0</v>
      </c>
      <c r="AQ160" s="2">
        <f t="shared" si="52"/>
        <v>0</v>
      </c>
      <c r="BA160" s="68">
        <f t="shared" si="51"/>
        <v>0</v>
      </c>
      <c r="BB160" s="68">
        <f t="shared" si="51"/>
        <v>0</v>
      </c>
      <c r="BE160" s="26">
        <f t="shared" si="64"/>
        <v>0</v>
      </c>
      <c r="BF160" s="26">
        <f t="shared" si="64"/>
        <v>0</v>
      </c>
      <c r="BH160" s="29">
        <f t="shared" si="65"/>
        <v>0</v>
      </c>
    </row>
    <row r="161" spans="3:60" ht="12.75">
      <c r="C161" s="52" t="e">
        <f>#REF!</f>
        <v>#REF!</v>
      </c>
      <c r="M161" s="2">
        <f t="shared" si="50"/>
        <v>0</v>
      </c>
      <c r="AM161" s="2">
        <f t="shared" si="63"/>
        <v>0</v>
      </c>
      <c r="AN161" s="2">
        <f t="shared" si="63"/>
        <v>0</v>
      </c>
      <c r="AQ161" s="2">
        <f t="shared" si="52"/>
        <v>0</v>
      </c>
      <c r="BA161" s="68">
        <f t="shared" si="51"/>
        <v>0</v>
      </c>
      <c r="BB161" s="68">
        <f t="shared" si="51"/>
        <v>0</v>
      </c>
      <c r="BE161" s="26">
        <f t="shared" si="64"/>
        <v>0</v>
      </c>
      <c r="BF161" s="26">
        <f t="shared" si="64"/>
        <v>0</v>
      </c>
      <c r="BH161" s="29">
        <f t="shared" si="65"/>
        <v>0</v>
      </c>
    </row>
    <row r="162" spans="1:77" s="19" customFormat="1" ht="12.75">
      <c r="A162"/>
      <c r="B162" s="40"/>
      <c r="C162" s="52" t="e">
        <f>#REF!</f>
        <v>#REF!</v>
      </c>
      <c r="D162"/>
      <c r="E162"/>
      <c r="F162"/>
      <c r="G162"/>
      <c r="H162"/>
      <c r="I162"/>
      <c r="J162"/>
      <c r="K162"/>
      <c r="L162"/>
      <c r="M162" s="2">
        <f t="shared" si="50"/>
        <v>0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2">
        <f t="shared" si="63"/>
        <v>0</v>
      </c>
      <c r="AN162" s="2">
        <f t="shared" si="63"/>
        <v>0</v>
      </c>
      <c r="AO162"/>
      <c r="AP162"/>
      <c r="AQ162" s="2">
        <f t="shared" si="52"/>
        <v>0</v>
      </c>
      <c r="AR162"/>
      <c r="AS162" s="18"/>
      <c r="AT162" s="18"/>
      <c r="AU162"/>
      <c r="AV162"/>
      <c r="AW162"/>
      <c r="AX162"/>
      <c r="AY162"/>
      <c r="AZ162"/>
      <c r="BA162" s="68">
        <f t="shared" si="51"/>
        <v>0</v>
      </c>
      <c r="BB162" s="68">
        <f t="shared" si="51"/>
        <v>0</v>
      </c>
      <c r="BC162"/>
      <c r="BD162"/>
      <c r="BE162" s="26">
        <f t="shared" si="64"/>
        <v>0</v>
      </c>
      <c r="BF162" s="26">
        <f t="shared" si="64"/>
        <v>0</v>
      </c>
      <c r="BG162"/>
      <c r="BH162" s="29">
        <f t="shared" si="65"/>
        <v>0</v>
      </c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</row>
    <row r="163" spans="3:60" ht="12.75">
      <c r="C163" s="52" t="e">
        <f>#REF!</f>
        <v>#REF!</v>
      </c>
      <c r="M163" s="2">
        <f t="shared" si="50"/>
        <v>0</v>
      </c>
      <c r="AM163" s="2">
        <f t="shared" si="63"/>
        <v>0</v>
      </c>
      <c r="AN163" s="2">
        <f t="shared" si="63"/>
        <v>0</v>
      </c>
      <c r="AQ163" s="2">
        <f t="shared" si="52"/>
        <v>0</v>
      </c>
      <c r="BA163" s="68">
        <f t="shared" si="51"/>
        <v>0</v>
      </c>
      <c r="BB163" s="68">
        <f t="shared" si="51"/>
        <v>0</v>
      </c>
      <c r="BE163" s="26">
        <f t="shared" si="64"/>
        <v>0</v>
      </c>
      <c r="BF163" s="26">
        <f t="shared" si="64"/>
        <v>0</v>
      </c>
      <c r="BH163" s="29">
        <f t="shared" si="65"/>
        <v>0</v>
      </c>
    </row>
    <row r="164" spans="3:60" ht="12.75">
      <c r="C164" s="52" t="e">
        <f>#REF!</f>
        <v>#REF!</v>
      </c>
      <c r="M164" s="2">
        <f t="shared" si="50"/>
        <v>0</v>
      </c>
      <c r="AM164" s="2">
        <f t="shared" si="63"/>
        <v>0</v>
      </c>
      <c r="AN164" s="2">
        <f t="shared" si="63"/>
        <v>0</v>
      </c>
      <c r="AQ164" s="2">
        <f t="shared" si="52"/>
        <v>0</v>
      </c>
      <c r="BA164" s="68">
        <f t="shared" si="51"/>
        <v>0</v>
      </c>
      <c r="BB164" s="68">
        <f t="shared" si="51"/>
        <v>0</v>
      </c>
      <c r="BE164" s="26">
        <f t="shared" si="64"/>
        <v>0</v>
      </c>
      <c r="BF164" s="26">
        <f t="shared" si="64"/>
        <v>0</v>
      </c>
      <c r="BH164" s="29">
        <f t="shared" si="65"/>
        <v>0</v>
      </c>
    </row>
    <row r="165" spans="3:60" ht="12.75">
      <c r="C165" s="52" t="e">
        <f>#REF!</f>
        <v>#REF!</v>
      </c>
      <c r="M165" s="2">
        <f t="shared" si="50"/>
        <v>0</v>
      </c>
      <c r="AM165" s="2">
        <f t="shared" si="63"/>
        <v>0</v>
      </c>
      <c r="AN165" s="2">
        <f t="shared" si="63"/>
        <v>0</v>
      </c>
      <c r="AQ165" s="2">
        <f t="shared" si="52"/>
        <v>0</v>
      </c>
      <c r="BA165" s="68">
        <f aca="true" t="shared" si="66" ref="BA165:BB228">AM165</f>
        <v>0</v>
      </c>
      <c r="BB165" s="68">
        <f t="shared" si="66"/>
        <v>0</v>
      </c>
      <c r="BE165" s="26">
        <f t="shared" si="64"/>
        <v>0</v>
      </c>
      <c r="BF165" s="26">
        <f t="shared" si="64"/>
        <v>0</v>
      </c>
      <c r="BH165" s="29">
        <f t="shared" si="65"/>
        <v>0</v>
      </c>
    </row>
    <row r="166" spans="3:60" ht="12.75">
      <c r="C166" s="52" t="e">
        <f>#REF!</f>
        <v>#REF!</v>
      </c>
      <c r="M166" s="2">
        <f aca="true" t="shared" si="67" ref="M166:M192">SUM(E166:L166)</f>
        <v>0</v>
      </c>
      <c r="AM166" s="2">
        <f t="shared" si="63"/>
        <v>0</v>
      </c>
      <c r="AN166" s="2">
        <f t="shared" si="63"/>
        <v>0</v>
      </c>
      <c r="AQ166" s="2">
        <f t="shared" si="52"/>
        <v>0</v>
      </c>
      <c r="BA166" s="68">
        <f t="shared" si="66"/>
        <v>0</v>
      </c>
      <c r="BB166" s="68">
        <f t="shared" si="66"/>
        <v>0</v>
      </c>
      <c r="BE166" s="26">
        <f t="shared" si="64"/>
        <v>0</v>
      </c>
      <c r="BF166" s="26">
        <f t="shared" si="64"/>
        <v>0</v>
      </c>
      <c r="BH166" s="29">
        <f t="shared" si="65"/>
        <v>0</v>
      </c>
    </row>
    <row r="167" spans="3:60" ht="12.75">
      <c r="C167" s="52" t="e">
        <f>#REF!</f>
        <v>#REF!</v>
      </c>
      <c r="M167" s="2">
        <f t="shared" si="67"/>
        <v>0</v>
      </c>
      <c r="AM167" s="2">
        <f t="shared" si="63"/>
        <v>0</v>
      </c>
      <c r="AN167" s="2">
        <f t="shared" si="63"/>
        <v>0</v>
      </c>
      <c r="AQ167" s="2">
        <f t="shared" si="52"/>
        <v>0</v>
      </c>
      <c r="BA167" s="68">
        <f t="shared" si="66"/>
        <v>0</v>
      </c>
      <c r="BB167" s="68">
        <f t="shared" si="66"/>
        <v>0</v>
      </c>
      <c r="BE167" s="26">
        <f t="shared" si="64"/>
        <v>0</v>
      </c>
      <c r="BF167" s="26">
        <f t="shared" si="64"/>
        <v>0</v>
      </c>
      <c r="BH167" s="29">
        <f t="shared" si="65"/>
        <v>0</v>
      </c>
    </row>
    <row r="168" spans="3:60" ht="12.75">
      <c r="C168" s="52" t="e">
        <f>#REF!</f>
        <v>#REF!</v>
      </c>
      <c r="M168" s="2">
        <f t="shared" si="67"/>
        <v>0</v>
      </c>
      <c r="AM168" s="2">
        <f t="shared" si="63"/>
        <v>0</v>
      </c>
      <c r="AN168" s="2">
        <f t="shared" si="63"/>
        <v>0</v>
      </c>
      <c r="AQ168" s="2">
        <f t="shared" si="52"/>
        <v>0</v>
      </c>
      <c r="BA168" s="68">
        <f t="shared" si="66"/>
        <v>0</v>
      </c>
      <c r="BB168" s="68">
        <f t="shared" si="66"/>
        <v>0</v>
      </c>
      <c r="BE168" s="26">
        <f t="shared" si="64"/>
        <v>0</v>
      </c>
      <c r="BF168" s="26">
        <f t="shared" si="64"/>
        <v>0</v>
      </c>
      <c r="BH168" s="29">
        <f t="shared" si="65"/>
        <v>0</v>
      </c>
    </row>
    <row r="169" spans="3:60" ht="12.75">
      <c r="C169" s="52" t="e">
        <f>#REF!</f>
        <v>#REF!</v>
      </c>
      <c r="M169" s="2">
        <f t="shared" si="67"/>
        <v>0</v>
      </c>
      <c r="AM169" s="2">
        <f t="shared" si="63"/>
        <v>0</v>
      </c>
      <c r="AN169" s="2">
        <f t="shared" si="63"/>
        <v>0</v>
      </c>
      <c r="AQ169" s="2">
        <f aca="true" t="shared" si="68" ref="AQ169:AQ236">M169-AN169</f>
        <v>0</v>
      </c>
      <c r="BA169" s="68">
        <f t="shared" si="66"/>
        <v>0</v>
      </c>
      <c r="BB169" s="68">
        <f t="shared" si="66"/>
        <v>0</v>
      </c>
      <c r="BE169" s="26">
        <f t="shared" si="64"/>
        <v>0</v>
      </c>
      <c r="BF169" s="26">
        <f t="shared" si="64"/>
        <v>0</v>
      </c>
      <c r="BH169" s="29">
        <f t="shared" si="65"/>
        <v>0</v>
      </c>
    </row>
    <row r="170" spans="3:60" ht="12.75">
      <c r="C170" s="52" t="e">
        <f>#REF!</f>
        <v>#REF!</v>
      </c>
      <c r="M170" s="2">
        <f t="shared" si="67"/>
        <v>0</v>
      </c>
      <c r="AM170" s="2">
        <f t="shared" si="63"/>
        <v>0</v>
      </c>
      <c r="AN170" s="2">
        <f t="shared" si="63"/>
        <v>0</v>
      </c>
      <c r="AQ170" s="2">
        <f t="shared" si="68"/>
        <v>0</v>
      </c>
      <c r="BA170" s="68">
        <f t="shared" si="66"/>
        <v>0</v>
      </c>
      <c r="BB170" s="68">
        <f t="shared" si="66"/>
        <v>0</v>
      </c>
      <c r="BE170" s="26">
        <f t="shared" si="64"/>
        <v>0</v>
      </c>
      <c r="BF170" s="26">
        <f t="shared" si="64"/>
        <v>0</v>
      </c>
      <c r="BH170" s="29">
        <f t="shared" si="65"/>
        <v>0</v>
      </c>
    </row>
    <row r="171" spans="3:60" ht="12.75">
      <c r="C171" s="52" t="e">
        <f>#REF!</f>
        <v>#REF!</v>
      </c>
      <c r="M171" s="2">
        <f t="shared" si="67"/>
        <v>0</v>
      </c>
      <c r="AM171" s="2">
        <f t="shared" si="63"/>
        <v>0</v>
      </c>
      <c r="AN171" s="2">
        <f t="shared" si="63"/>
        <v>0</v>
      </c>
      <c r="AQ171" s="2">
        <f t="shared" si="68"/>
        <v>0</v>
      </c>
      <c r="BA171" s="68">
        <f t="shared" si="66"/>
        <v>0</v>
      </c>
      <c r="BB171" s="68">
        <f t="shared" si="66"/>
        <v>0</v>
      </c>
      <c r="BE171" s="26">
        <f t="shared" si="64"/>
        <v>0</v>
      </c>
      <c r="BF171" s="26">
        <f t="shared" si="64"/>
        <v>0</v>
      </c>
      <c r="BH171" s="29">
        <f t="shared" si="65"/>
        <v>0</v>
      </c>
    </row>
    <row r="172" spans="3:60" ht="12.75">
      <c r="C172" s="52" t="e">
        <f>#REF!</f>
        <v>#REF!</v>
      </c>
      <c r="M172" s="2">
        <f t="shared" si="67"/>
        <v>0</v>
      </c>
      <c r="AM172" s="2">
        <f t="shared" si="63"/>
        <v>0</v>
      </c>
      <c r="AN172" s="2">
        <f t="shared" si="63"/>
        <v>0</v>
      </c>
      <c r="AQ172" s="2">
        <f t="shared" si="68"/>
        <v>0</v>
      </c>
      <c r="BA172" s="68">
        <f t="shared" si="66"/>
        <v>0</v>
      </c>
      <c r="BB172" s="68">
        <f t="shared" si="66"/>
        <v>0</v>
      </c>
      <c r="BE172" s="26">
        <f t="shared" si="64"/>
        <v>0</v>
      </c>
      <c r="BF172" s="26">
        <f t="shared" si="64"/>
        <v>0</v>
      </c>
      <c r="BH172" s="29">
        <f t="shared" si="65"/>
        <v>0</v>
      </c>
    </row>
    <row r="173" spans="3:60" ht="12.75">
      <c r="C173" s="52" t="e">
        <f>#REF!</f>
        <v>#REF!</v>
      </c>
      <c r="M173" s="2">
        <f t="shared" si="67"/>
        <v>0</v>
      </c>
      <c r="AM173" s="2">
        <f t="shared" si="63"/>
        <v>0</v>
      </c>
      <c r="AN173" s="2">
        <f t="shared" si="63"/>
        <v>0</v>
      </c>
      <c r="AQ173" s="2">
        <f t="shared" si="68"/>
        <v>0</v>
      </c>
      <c r="BA173" s="68">
        <f t="shared" si="66"/>
        <v>0</v>
      </c>
      <c r="BB173" s="68">
        <f t="shared" si="66"/>
        <v>0</v>
      </c>
      <c r="BE173" s="26">
        <f t="shared" si="64"/>
        <v>0</v>
      </c>
      <c r="BF173" s="26">
        <f t="shared" si="64"/>
        <v>0</v>
      </c>
      <c r="BH173" s="29">
        <f t="shared" si="65"/>
        <v>0</v>
      </c>
    </row>
    <row r="174" spans="3:60" ht="12.75">
      <c r="C174" s="52" t="e">
        <f>#REF!</f>
        <v>#REF!</v>
      </c>
      <c r="M174" s="2">
        <f t="shared" si="67"/>
        <v>0</v>
      </c>
      <c r="AM174" s="2">
        <f t="shared" si="63"/>
        <v>0</v>
      </c>
      <c r="AN174" s="2">
        <f t="shared" si="63"/>
        <v>0</v>
      </c>
      <c r="AQ174" s="2">
        <f t="shared" si="68"/>
        <v>0</v>
      </c>
      <c r="BA174" s="68">
        <f t="shared" si="66"/>
        <v>0</v>
      </c>
      <c r="BB174" s="68">
        <f t="shared" si="66"/>
        <v>0</v>
      </c>
      <c r="BE174" s="26">
        <f t="shared" si="64"/>
        <v>0</v>
      </c>
      <c r="BF174" s="26">
        <f t="shared" si="64"/>
        <v>0</v>
      </c>
      <c r="BH174" s="29">
        <f t="shared" si="65"/>
        <v>0</v>
      </c>
    </row>
    <row r="175" spans="3:60" ht="12.75">
      <c r="C175" s="52" t="e">
        <f>#REF!</f>
        <v>#REF!</v>
      </c>
      <c r="M175" s="2">
        <f t="shared" si="67"/>
        <v>0</v>
      </c>
      <c r="AM175" s="2">
        <f t="shared" si="63"/>
        <v>0</v>
      </c>
      <c r="AN175" s="2">
        <f t="shared" si="63"/>
        <v>0</v>
      </c>
      <c r="AQ175" s="2">
        <f t="shared" si="68"/>
        <v>0</v>
      </c>
      <c r="BA175" s="68">
        <f t="shared" si="66"/>
        <v>0</v>
      </c>
      <c r="BB175" s="68">
        <f t="shared" si="66"/>
        <v>0</v>
      </c>
      <c r="BE175" s="26">
        <f t="shared" si="64"/>
        <v>0</v>
      </c>
      <c r="BF175" s="26">
        <f t="shared" si="64"/>
        <v>0</v>
      </c>
      <c r="BH175" s="29">
        <f t="shared" si="65"/>
        <v>0</v>
      </c>
    </row>
    <row r="176" spans="3:60" ht="12.75">
      <c r="C176" s="52" t="e">
        <f>#REF!</f>
        <v>#REF!</v>
      </c>
      <c r="M176" s="2">
        <f t="shared" si="67"/>
        <v>0</v>
      </c>
      <c r="AM176" s="2">
        <f t="shared" si="63"/>
        <v>0</v>
      </c>
      <c r="AN176" s="2">
        <f t="shared" si="63"/>
        <v>0</v>
      </c>
      <c r="AQ176" s="2">
        <f t="shared" si="68"/>
        <v>0</v>
      </c>
      <c r="BA176" s="68">
        <f t="shared" si="66"/>
        <v>0</v>
      </c>
      <c r="BB176" s="68">
        <f t="shared" si="66"/>
        <v>0</v>
      </c>
      <c r="BE176" s="26">
        <f t="shared" si="64"/>
        <v>0</v>
      </c>
      <c r="BF176" s="26">
        <f t="shared" si="64"/>
        <v>0</v>
      </c>
      <c r="BH176" s="29">
        <f t="shared" si="65"/>
        <v>0</v>
      </c>
    </row>
    <row r="177" spans="3:60" ht="12.75">
      <c r="C177" s="52" t="e">
        <f>#REF!</f>
        <v>#REF!</v>
      </c>
      <c r="M177" s="2">
        <f t="shared" si="67"/>
        <v>0</v>
      </c>
      <c r="AM177" s="2">
        <f t="shared" si="63"/>
        <v>0</v>
      </c>
      <c r="AN177" s="2">
        <f t="shared" si="63"/>
        <v>0</v>
      </c>
      <c r="AQ177" s="2">
        <f t="shared" si="68"/>
        <v>0</v>
      </c>
      <c r="BA177" s="68">
        <f t="shared" si="66"/>
        <v>0</v>
      </c>
      <c r="BB177" s="68">
        <f t="shared" si="66"/>
        <v>0</v>
      </c>
      <c r="BE177" s="26">
        <f t="shared" si="64"/>
        <v>0</v>
      </c>
      <c r="BF177" s="26">
        <f t="shared" si="64"/>
        <v>0</v>
      </c>
      <c r="BH177" s="29">
        <f t="shared" si="65"/>
        <v>0</v>
      </c>
    </row>
    <row r="178" spans="3:60" ht="25.5" customHeight="1">
      <c r="C178" s="52" t="e">
        <f>#REF!</f>
        <v>#REF!</v>
      </c>
      <c r="M178" s="2">
        <f t="shared" si="67"/>
        <v>0</v>
      </c>
      <c r="AM178" s="2">
        <f t="shared" si="63"/>
        <v>0</v>
      </c>
      <c r="AN178" s="2">
        <f t="shared" si="63"/>
        <v>0</v>
      </c>
      <c r="AQ178" s="2">
        <f t="shared" si="68"/>
        <v>0</v>
      </c>
      <c r="BA178" s="68">
        <f t="shared" si="66"/>
        <v>0</v>
      </c>
      <c r="BB178" s="68">
        <f t="shared" si="66"/>
        <v>0</v>
      </c>
      <c r="BE178" s="26">
        <f t="shared" si="64"/>
        <v>0</v>
      </c>
      <c r="BF178" s="26">
        <f t="shared" si="64"/>
        <v>0</v>
      </c>
      <c r="BH178" s="29">
        <f t="shared" si="65"/>
        <v>0</v>
      </c>
    </row>
    <row r="179" spans="3:60" ht="12.75">
      <c r="C179" s="52" t="e">
        <f>#REF!</f>
        <v>#REF!</v>
      </c>
      <c r="M179" s="2">
        <f t="shared" si="67"/>
        <v>0</v>
      </c>
      <c r="AM179" s="2">
        <f t="shared" si="63"/>
        <v>0</v>
      </c>
      <c r="AN179" s="2">
        <f t="shared" si="63"/>
        <v>0</v>
      </c>
      <c r="AQ179" s="2">
        <f t="shared" si="68"/>
        <v>0</v>
      </c>
      <c r="BA179" s="68">
        <f t="shared" si="66"/>
        <v>0</v>
      </c>
      <c r="BB179" s="68">
        <f t="shared" si="66"/>
        <v>0</v>
      </c>
      <c r="BE179" s="26">
        <f t="shared" si="64"/>
        <v>0</v>
      </c>
      <c r="BF179" s="26">
        <f t="shared" si="64"/>
        <v>0</v>
      </c>
      <c r="BH179" s="29">
        <f t="shared" si="65"/>
        <v>0</v>
      </c>
    </row>
    <row r="180" spans="3:60" ht="12.75">
      <c r="C180" s="52" t="e">
        <f>#REF!</f>
        <v>#REF!</v>
      </c>
      <c r="M180" s="2">
        <f t="shared" si="67"/>
        <v>0</v>
      </c>
      <c r="AM180" s="2">
        <f t="shared" si="63"/>
        <v>0</v>
      </c>
      <c r="AN180" s="2">
        <f t="shared" si="63"/>
        <v>0</v>
      </c>
      <c r="AQ180" s="2">
        <f t="shared" si="68"/>
        <v>0</v>
      </c>
      <c r="BA180" s="68">
        <f t="shared" si="66"/>
        <v>0</v>
      </c>
      <c r="BB180" s="68">
        <f t="shared" si="66"/>
        <v>0</v>
      </c>
      <c r="BE180" s="26">
        <f t="shared" si="64"/>
        <v>0</v>
      </c>
      <c r="BF180" s="26">
        <f t="shared" si="64"/>
        <v>0</v>
      </c>
      <c r="BH180" s="29">
        <f t="shared" si="65"/>
        <v>0</v>
      </c>
    </row>
    <row r="181" spans="3:60" ht="12.75">
      <c r="C181" s="52" t="e">
        <f>#REF!</f>
        <v>#REF!</v>
      </c>
      <c r="M181" s="2">
        <f t="shared" si="67"/>
        <v>0</v>
      </c>
      <c r="AM181" s="2">
        <f t="shared" si="63"/>
        <v>0</v>
      </c>
      <c r="AN181" s="2">
        <f t="shared" si="63"/>
        <v>0</v>
      </c>
      <c r="AQ181" s="2">
        <f t="shared" si="68"/>
        <v>0</v>
      </c>
      <c r="BA181" s="68">
        <f t="shared" si="66"/>
        <v>0</v>
      </c>
      <c r="BB181" s="68">
        <f t="shared" si="66"/>
        <v>0</v>
      </c>
      <c r="BE181" s="26">
        <f t="shared" si="64"/>
        <v>0</v>
      </c>
      <c r="BF181" s="26">
        <f t="shared" si="64"/>
        <v>0</v>
      </c>
      <c r="BH181" s="29">
        <f t="shared" si="65"/>
        <v>0</v>
      </c>
    </row>
    <row r="182" spans="3:60" ht="12.75">
      <c r="C182" s="52" t="e">
        <f>#REF!</f>
        <v>#REF!</v>
      </c>
      <c r="M182" s="2">
        <f t="shared" si="67"/>
        <v>0</v>
      </c>
      <c r="AM182" s="2">
        <f t="shared" si="63"/>
        <v>0</v>
      </c>
      <c r="AN182" s="2">
        <f t="shared" si="63"/>
        <v>0</v>
      </c>
      <c r="AQ182" s="2">
        <f t="shared" si="68"/>
        <v>0</v>
      </c>
      <c r="BA182" s="68">
        <f t="shared" si="66"/>
        <v>0</v>
      </c>
      <c r="BB182" s="68">
        <f t="shared" si="66"/>
        <v>0</v>
      </c>
      <c r="BE182" s="26">
        <f t="shared" si="64"/>
        <v>0</v>
      </c>
      <c r="BF182" s="26">
        <f t="shared" si="64"/>
        <v>0</v>
      </c>
      <c r="BH182" s="29">
        <f t="shared" si="65"/>
        <v>0</v>
      </c>
    </row>
    <row r="183" spans="3:60" ht="12.75">
      <c r="C183" s="52" t="e">
        <f>#REF!</f>
        <v>#REF!</v>
      </c>
      <c r="M183" s="2">
        <f t="shared" si="67"/>
        <v>0</v>
      </c>
      <c r="AM183" s="2">
        <f t="shared" si="63"/>
        <v>0</v>
      </c>
      <c r="AN183" s="2">
        <f t="shared" si="63"/>
        <v>0</v>
      </c>
      <c r="AQ183" s="2">
        <f t="shared" si="68"/>
        <v>0</v>
      </c>
      <c r="BA183" s="68">
        <f t="shared" si="66"/>
        <v>0</v>
      </c>
      <c r="BB183" s="68">
        <f t="shared" si="66"/>
        <v>0</v>
      </c>
      <c r="BE183" s="26">
        <f t="shared" si="64"/>
        <v>0</v>
      </c>
      <c r="BF183" s="26">
        <f t="shared" si="64"/>
        <v>0</v>
      </c>
      <c r="BH183" s="29">
        <f t="shared" si="65"/>
        <v>0</v>
      </c>
    </row>
    <row r="184" spans="3:60" ht="12.75">
      <c r="C184" s="52" t="e">
        <f>#REF!</f>
        <v>#REF!</v>
      </c>
      <c r="M184" s="2">
        <f t="shared" si="67"/>
        <v>0</v>
      </c>
      <c r="AM184" s="2">
        <f t="shared" si="63"/>
        <v>0</v>
      </c>
      <c r="AN184" s="2">
        <f t="shared" si="63"/>
        <v>0</v>
      </c>
      <c r="AQ184" s="2">
        <f t="shared" si="68"/>
        <v>0</v>
      </c>
      <c r="BA184" s="68">
        <f t="shared" si="66"/>
        <v>0</v>
      </c>
      <c r="BB184" s="68">
        <f t="shared" si="66"/>
        <v>0</v>
      </c>
      <c r="BE184" s="26">
        <f t="shared" si="64"/>
        <v>0</v>
      </c>
      <c r="BF184" s="26">
        <f t="shared" si="64"/>
        <v>0</v>
      </c>
      <c r="BH184" s="29">
        <f t="shared" si="65"/>
        <v>0</v>
      </c>
    </row>
    <row r="185" spans="3:60" ht="12.75">
      <c r="C185" s="52" t="e">
        <f>#REF!</f>
        <v>#REF!</v>
      </c>
      <c r="M185" s="2">
        <f t="shared" si="67"/>
        <v>0</v>
      </c>
      <c r="AM185" s="2">
        <f t="shared" si="63"/>
        <v>0</v>
      </c>
      <c r="AN185" s="2">
        <f t="shared" si="63"/>
        <v>0</v>
      </c>
      <c r="AQ185" s="2">
        <f t="shared" si="68"/>
        <v>0</v>
      </c>
      <c r="BA185" s="68">
        <f t="shared" si="66"/>
        <v>0</v>
      </c>
      <c r="BB185" s="68">
        <f t="shared" si="66"/>
        <v>0</v>
      </c>
      <c r="BE185" s="26">
        <f t="shared" si="64"/>
        <v>0</v>
      </c>
      <c r="BF185" s="26">
        <f t="shared" si="64"/>
        <v>0</v>
      </c>
      <c r="BH185" s="29">
        <f t="shared" si="65"/>
        <v>0</v>
      </c>
    </row>
    <row r="186" spans="1:77" s="19" customFormat="1" ht="12.75">
      <c r="A186"/>
      <c r="B186" s="40"/>
      <c r="C186" s="52" t="e">
        <f>#REF!</f>
        <v>#REF!</v>
      </c>
      <c r="D186"/>
      <c r="E186"/>
      <c r="F186"/>
      <c r="G186"/>
      <c r="H186"/>
      <c r="I186"/>
      <c r="J186"/>
      <c r="K186"/>
      <c r="L186"/>
      <c r="M186" s="2">
        <f t="shared" si="67"/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 s="2">
        <f t="shared" si="63"/>
        <v>0</v>
      </c>
      <c r="AN186" s="2">
        <f t="shared" si="63"/>
        <v>0</v>
      </c>
      <c r="AO186"/>
      <c r="AP186"/>
      <c r="AQ186" s="2">
        <f t="shared" si="68"/>
        <v>0</v>
      </c>
      <c r="AR186"/>
      <c r="AS186" s="18"/>
      <c r="AT186" s="18"/>
      <c r="AU186"/>
      <c r="AV186"/>
      <c r="AW186"/>
      <c r="AX186"/>
      <c r="AY186"/>
      <c r="AZ186"/>
      <c r="BA186" s="68">
        <f t="shared" si="66"/>
        <v>0</v>
      </c>
      <c r="BB186" s="68">
        <f t="shared" si="66"/>
        <v>0</v>
      </c>
      <c r="BC186"/>
      <c r="BD186"/>
      <c r="BE186" s="26">
        <f t="shared" si="64"/>
        <v>0</v>
      </c>
      <c r="BF186" s="26">
        <f t="shared" si="64"/>
        <v>0</v>
      </c>
      <c r="BG186"/>
      <c r="BH186" s="29">
        <f t="shared" si="65"/>
        <v>0</v>
      </c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</row>
    <row r="187" spans="3:60" ht="12.75">
      <c r="C187" s="52" t="e">
        <f>#REF!</f>
        <v>#REF!</v>
      </c>
      <c r="M187" s="2">
        <f t="shared" si="67"/>
        <v>0</v>
      </c>
      <c r="AM187" s="2">
        <f t="shared" si="63"/>
        <v>0</v>
      </c>
      <c r="AN187" s="2">
        <f t="shared" si="63"/>
        <v>0</v>
      </c>
      <c r="AQ187" s="2">
        <f t="shared" si="68"/>
        <v>0</v>
      </c>
      <c r="BA187" s="68">
        <f t="shared" si="66"/>
        <v>0</v>
      </c>
      <c r="BB187" s="68">
        <f t="shared" si="66"/>
        <v>0</v>
      </c>
      <c r="BE187" s="26">
        <f t="shared" si="64"/>
        <v>0</v>
      </c>
      <c r="BF187" s="26">
        <f t="shared" si="64"/>
        <v>0</v>
      </c>
      <c r="BH187" s="29">
        <f t="shared" si="65"/>
        <v>0</v>
      </c>
    </row>
    <row r="188" spans="3:60" ht="12.75">
      <c r="C188" s="52" t="e">
        <f>#REF!</f>
        <v>#REF!</v>
      </c>
      <c r="M188" s="2">
        <f t="shared" si="67"/>
        <v>0</v>
      </c>
      <c r="AM188" s="2">
        <f t="shared" si="63"/>
        <v>0</v>
      </c>
      <c r="AN188" s="2">
        <f t="shared" si="63"/>
        <v>0</v>
      </c>
      <c r="AQ188" s="2">
        <f t="shared" si="68"/>
        <v>0</v>
      </c>
      <c r="BA188" s="68">
        <f t="shared" si="66"/>
        <v>0</v>
      </c>
      <c r="BB188" s="68">
        <f t="shared" si="66"/>
        <v>0</v>
      </c>
      <c r="BE188" s="26">
        <f t="shared" si="64"/>
        <v>0</v>
      </c>
      <c r="BF188" s="26">
        <f t="shared" si="64"/>
        <v>0</v>
      </c>
      <c r="BH188" s="29">
        <f t="shared" si="65"/>
        <v>0</v>
      </c>
    </row>
    <row r="189" spans="3:60" ht="12.75">
      <c r="C189" s="52" t="e">
        <f>#REF!</f>
        <v>#REF!</v>
      </c>
      <c r="M189" s="2">
        <f t="shared" si="67"/>
        <v>0</v>
      </c>
      <c r="AM189" s="2">
        <f t="shared" si="63"/>
        <v>0</v>
      </c>
      <c r="AN189" s="2">
        <f t="shared" si="63"/>
        <v>0</v>
      </c>
      <c r="AQ189" s="2">
        <f t="shared" si="68"/>
        <v>0</v>
      </c>
      <c r="BA189" s="68">
        <f t="shared" si="66"/>
        <v>0</v>
      </c>
      <c r="BB189" s="68">
        <f t="shared" si="66"/>
        <v>0</v>
      </c>
      <c r="BE189" s="26">
        <f t="shared" si="64"/>
        <v>0</v>
      </c>
      <c r="BF189" s="26">
        <f t="shared" si="64"/>
        <v>0</v>
      </c>
      <c r="BH189" s="29">
        <f t="shared" si="65"/>
        <v>0</v>
      </c>
    </row>
    <row r="190" spans="3:60" ht="12.75">
      <c r="C190" s="52" t="e">
        <f>#REF!</f>
        <v>#REF!</v>
      </c>
      <c r="M190" s="2">
        <f t="shared" si="67"/>
        <v>0</v>
      </c>
      <c r="AM190" s="2">
        <f t="shared" si="63"/>
        <v>0</v>
      </c>
      <c r="AN190" s="2">
        <f t="shared" si="63"/>
        <v>0</v>
      </c>
      <c r="AQ190" s="2">
        <f t="shared" si="68"/>
        <v>0</v>
      </c>
      <c r="BA190" s="68">
        <f t="shared" si="66"/>
        <v>0</v>
      </c>
      <c r="BB190" s="68">
        <f t="shared" si="66"/>
        <v>0</v>
      </c>
      <c r="BE190" s="26">
        <f t="shared" si="64"/>
        <v>0</v>
      </c>
      <c r="BF190" s="26">
        <f t="shared" si="64"/>
        <v>0</v>
      </c>
      <c r="BH190" s="29">
        <f t="shared" si="65"/>
        <v>0</v>
      </c>
    </row>
    <row r="191" spans="3:60" ht="12.75">
      <c r="C191" s="52" t="e">
        <f>#REF!</f>
        <v>#REF!</v>
      </c>
      <c r="M191" s="2">
        <f t="shared" si="67"/>
        <v>0</v>
      </c>
      <c r="AM191" s="2">
        <f t="shared" si="63"/>
        <v>0</v>
      </c>
      <c r="AN191" s="2">
        <f t="shared" si="63"/>
        <v>0</v>
      </c>
      <c r="AQ191" s="2">
        <f t="shared" si="68"/>
        <v>0</v>
      </c>
      <c r="BA191" s="68">
        <f t="shared" si="66"/>
        <v>0</v>
      </c>
      <c r="BB191" s="68">
        <f t="shared" si="66"/>
        <v>0</v>
      </c>
      <c r="BE191" s="26">
        <f t="shared" si="64"/>
        <v>0</v>
      </c>
      <c r="BF191" s="26">
        <f t="shared" si="64"/>
        <v>0</v>
      </c>
      <c r="BH191" s="29">
        <f t="shared" si="65"/>
        <v>0</v>
      </c>
    </row>
    <row r="192" spans="2:60" ht="12.75">
      <c r="B192" s="58"/>
      <c r="C192" s="52" t="e">
        <f>#REF!</f>
        <v>#REF!</v>
      </c>
      <c r="M192" s="2">
        <f t="shared" si="67"/>
        <v>0</v>
      </c>
      <c r="AM192" s="2">
        <f t="shared" si="63"/>
        <v>0</v>
      </c>
      <c r="AN192" s="2">
        <f t="shared" si="63"/>
        <v>0</v>
      </c>
      <c r="AQ192" s="2">
        <f t="shared" si="68"/>
        <v>0</v>
      </c>
      <c r="BA192" s="68">
        <f t="shared" si="66"/>
        <v>0</v>
      </c>
      <c r="BB192" s="68">
        <f t="shared" si="66"/>
        <v>0</v>
      </c>
      <c r="BE192" s="26">
        <f t="shared" si="64"/>
        <v>0</v>
      </c>
      <c r="BF192" s="26">
        <f t="shared" si="64"/>
        <v>0</v>
      </c>
      <c r="BH192" s="29">
        <f t="shared" si="65"/>
        <v>0</v>
      </c>
    </row>
    <row r="193" spans="1:77" ht="14.25">
      <c r="A193" s="10">
        <v>11</v>
      </c>
      <c r="B193" s="65" t="s">
        <v>279</v>
      </c>
      <c r="C193" s="8"/>
      <c r="D193" s="7"/>
      <c r="E193" s="7">
        <f aca="true" t="shared" si="69" ref="E193:M193">SUM(E194:E202)</f>
        <v>0</v>
      </c>
      <c r="F193" s="7">
        <f t="shared" si="69"/>
        <v>0</v>
      </c>
      <c r="G193" s="7">
        <f t="shared" si="69"/>
        <v>0</v>
      </c>
      <c r="H193" s="7">
        <f t="shared" si="69"/>
        <v>0</v>
      </c>
      <c r="I193" s="7">
        <f t="shared" si="69"/>
        <v>300</v>
      </c>
      <c r="J193" s="7">
        <f t="shared" si="69"/>
        <v>0</v>
      </c>
      <c r="K193" s="7">
        <f t="shared" si="69"/>
        <v>0</v>
      </c>
      <c r="L193" s="7">
        <f t="shared" si="69"/>
        <v>0</v>
      </c>
      <c r="M193" s="7">
        <f t="shared" si="69"/>
        <v>300</v>
      </c>
      <c r="N193" s="28">
        <v>300</v>
      </c>
      <c r="O193" s="7">
        <f aca="true" t="shared" si="70" ref="O193:AM193">SUM(O194:O202)</f>
        <v>0</v>
      </c>
      <c r="P193" s="7">
        <f t="shared" si="70"/>
        <v>0</v>
      </c>
      <c r="Q193" s="7">
        <f t="shared" si="70"/>
        <v>0</v>
      </c>
      <c r="R193" s="7">
        <f t="shared" si="70"/>
        <v>0</v>
      </c>
      <c r="S193" s="7">
        <f t="shared" si="70"/>
        <v>0</v>
      </c>
      <c r="T193" s="7">
        <f t="shared" si="70"/>
        <v>0</v>
      </c>
      <c r="U193" s="7">
        <f t="shared" si="70"/>
        <v>0</v>
      </c>
      <c r="V193" s="7">
        <f t="shared" si="70"/>
        <v>0</v>
      </c>
      <c r="W193" s="7">
        <f t="shared" si="70"/>
        <v>0</v>
      </c>
      <c r="X193" s="7">
        <f t="shared" si="70"/>
        <v>0</v>
      </c>
      <c r="Y193" s="7">
        <f t="shared" si="70"/>
        <v>0</v>
      </c>
      <c r="Z193" s="7">
        <f t="shared" si="70"/>
        <v>0</v>
      </c>
      <c r="AA193" s="7">
        <f t="shared" si="70"/>
        <v>0</v>
      </c>
      <c r="AB193" s="7">
        <f t="shared" si="70"/>
        <v>0</v>
      </c>
      <c r="AC193" s="7">
        <f t="shared" si="70"/>
        <v>0</v>
      </c>
      <c r="AD193" s="7">
        <f t="shared" si="70"/>
        <v>0</v>
      </c>
      <c r="AE193" s="7">
        <f t="shared" si="70"/>
        <v>0</v>
      </c>
      <c r="AF193" s="7">
        <f t="shared" si="70"/>
        <v>0</v>
      </c>
      <c r="AG193" s="7">
        <f t="shared" si="70"/>
        <v>0</v>
      </c>
      <c r="AH193" s="7">
        <f t="shared" si="70"/>
        <v>0</v>
      </c>
      <c r="AI193" s="7">
        <f t="shared" si="70"/>
        <v>0</v>
      </c>
      <c r="AJ193" s="7">
        <f t="shared" si="70"/>
        <v>0</v>
      </c>
      <c r="AK193" s="7">
        <f t="shared" si="70"/>
        <v>0</v>
      </c>
      <c r="AL193" s="7">
        <f t="shared" si="70"/>
        <v>0</v>
      </c>
      <c r="AM193" s="7">
        <f t="shared" si="70"/>
        <v>0</v>
      </c>
      <c r="AN193" s="7">
        <f>SUM(AN194:AN202)</f>
        <v>0</v>
      </c>
      <c r="AO193" s="9"/>
      <c r="AP193" s="9"/>
      <c r="AQ193" s="7">
        <f>SUM(AQ194:AQ202)</f>
        <v>300</v>
      </c>
      <c r="AR193" s="9"/>
      <c r="AS193" s="50"/>
      <c r="AT193" s="50"/>
      <c r="AU193" s="8">
        <f aca="true" t="shared" si="71" ref="AU193:BH193">SUM(AU194:AU202)</f>
        <v>0</v>
      </c>
      <c r="AV193" s="8">
        <f t="shared" si="71"/>
        <v>0</v>
      </c>
      <c r="AW193" s="8">
        <f>SUM(AW194:AW202)</f>
        <v>0</v>
      </c>
      <c r="AX193" s="8">
        <f>SUM(AX194:AX202)</f>
        <v>0</v>
      </c>
      <c r="AY193" s="8">
        <f t="shared" si="71"/>
        <v>0</v>
      </c>
      <c r="AZ193" s="8">
        <f t="shared" si="71"/>
        <v>0</v>
      </c>
      <c r="BA193" s="8">
        <f t="shared" si="71"/>
        <v>0</v>
      </c>
      <c r="BB193" s="8">
        <f t="shared" si="71"/>
        <v>0</v>
      </c>
      <c r="BC193" s="8">
        <f t="shared" si="71"/>
        <v>0</v>
      </c>
      <c r="BD193" s="8">
        <f t="shared" si="71"/>
        <v>0</v>
      </c>
      <c r="BE193" s="8">
        <f t="shared" si="71"/>
        <v>0</v>
      </c>
      <c r="BF193" s="8">
        <f t="shared" si="71"/>
        <v>0</v>
      </c>
      <c r="BG193" s="8"/>
      <c r="BH193" s="8">
        <f t="shared" si="71"/>
        <v>0</v>
      </c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</row>
    <row r="194" spans="2:60" ht="12.75">
      <c r="B194" s="40" t="s">
        <v>48</v>
      </c>
      <c r="C194" s="52" t="e">
        <f>#REF!</f>
        <v>#REF!</v>
      </c>
      <c r="D194" s="38">
        <v>15</v>
      </c>
      <c r="I194">
        <f>D194*20</f>
        <v>300</v>
      </c>
      <c r="M194" s="2">
        <f aca="true" t="shared" si="72" ref="M194:M203">SUM(E194:L194)</f>
        <v>300</v>
      </c>
      <c r="N194" s="19">
        <f>N193-M193</f>
        <v>0</v>
      </c>
      <c r="AM194" s="2">
        <f aca="true" t="shared" si="73" ref="AM194:AN203">O194+Q194+S194+U194+W194+Y194+AA194+AC194+AE194+AG194+AI194+AK194</f>
        <v>0</v>
      </c>
      <c r="AN194" s="2">
        <f t="shared" si="73"/>
        <v>0</v>
      </c>
      <c r="AQ194" s="2">
        <f t="shared" si="68"/>
        <v>300</v>
      </c>
      <c r="BA194" s="68">
        <f>AM194</f>
        <v>0</v>
      </c>
      <c r="BB194" s="68">
        <f t="shared" si="66"/>
        <v>0</v>
      </c>
      <c r="BE194" s="26">
        <f aca="true" t="shared" si="74" ref="BE194:BF203">AU194+AW194+AY194+BA194+BC194</f>
        <v>0</v>
      </c>
      <c r="BF194" s="26">
        <f t="shared" si="74"/>
        <v>0</v>
      </c>
      <c r="BH194" s="29">
        <f aca="true" t="shared" si="75" ref="BH194:BH203">BF194-AN194</f>
        <v>0</v>
      </c>
    </row>
    <row r="195" spans="2:60" ht="12.75">
      <c r="B195" s="40" t="s">
        <v>43</v>
      </c>
      <c r="C195" s="52" t="e">
        <f>#REF!</f>
        <v>#REF!</v>
      </c>
      <c r="M195" s="2">
        <f t="shared" si="72"/>
        <v>0</v>
      </c>
      <c r="AM195" s="2">
        <f t="shared" si="73"/>
        <v>0</v>
      </c>
      <c r="AN195" s="2">
        <f t="shared" si="73"/>
        <v>0</v>
      </c>
      <c r="AQ195" s="2">
        <f t="shared" si="68"/>
        <v>0</v>
      </c>
      <c r="BA195" s="68">
        <f t="shared" si="66"/>
        <v>0</v>
      </c>
      <c r="BB195" s="68">
        <f t="shared" si="66"/>
        <v>0</v>
      </c>
      <c r="BE195" s="26">
        <f t="shared" si="74"/>
        <v>0</v>
      </c>
      <c r="BF195" s="26">
        <f t="shared" si="74"/>
        <v>0</v>
      </c>
      <c r="BH195" s="29">
        <f t="shared" si="75"/>
        <v>0</v>
      </c>
    </row>
    <row r="196" spans="2:60" ht="12.75">
      <c r="B196" s="40" t="s">
        <v>44</v>
      </c>
      <c r="C196" s="52" t="e">
        <f>#REF!</f>
        <v>#REF!</v>
      </c>
      <c r="M196" s="2">
        <f t="shared" si="72"/>
        <v>0</v>
      </c>
      <c r="AM196" s="2">
        <f t="shared" si="73"/>
        <v>0</v>
      </c>
      <c r="AN196" s="2">
        <f t="shared" si="73"/>
        <v>0</v>
      </c>
      <c r="AQ196" s="2">
        <f t="shared" si="68"/>
        <v>0</v>
      </c>
      <c r="BA196" s="68">
        <f t="shared" si="66"/>
        <v>0</v>
      </c>
      <c r="BB196" s="68">
        <f t="shared" si="66"/>
        <v>0</v>
      </c>
      <c r="BE196" s="26">
        <f t="shared" si="74"/>
        <v>0</v>
      </c>
      <c r="BF196" s="26">
        <f t="shared" si="74"/>
        <v>0</v>
      </c>
      <c r="BH196" s="29">
        <f t="shared" si="75"/>
        <v>0</v>
      </c>
    </row>
    <row r="197" spans="2:60" ht="12.75">
      <c r="B197" s="40" t="s">
        <v>45</v>
      </c>
      <c r="C197" s="52" t="e">
        <f>#REF!</f>
        <v>#REF!</v>
      </c>
      <c r="M197" s="2">
        <f t="shared" si="72"/>
        <v>0</v>
      </c>
      <c r="AM197" s="2">
        <f t="shared" si="73"/>
        <v>0</v>
      </c>
      <c r="AN197" s="2">
        <f t="shared" si="73"/>
        <v>0</v>
      </c>
      <c r="AQ197" s="2">
        <f t="shared" si="68"/>
        <v>0</v>
      </c>
      <c r="BA197" s="68">
        <f t="shared" si="66"/>
        <v>0</v>
      </c>
      <c r="BB197" s="68">
        <f t="shared" si="66"/>
        <v>0</v>
      </c>
      <c r="BE197" s="26">
        <f t="shared" si="74"/>
        <v>0</v>
      </c>
      <c r="BF197" s="26">
        <f t="shared" si="74"/>
        <v>0</v>
      </c>
      <c r="BH197" s="29">
        <f t="shared" si="75"/>
        <v>0</v>
      </c>
    </row>
    <row r="198" spans="2:60" ht="12.75">
      <c r="B198" s="40" t="s">
        <v>46</v>
      </c>
      <c r="C198" s="52" t="e">
        <f>#REF!</f>
        <v>#REF!</v>
      </c>
      <c r="D198" s="19"/>
      <c r="M198" s="2">
        <f t="shared" si="72"/>
        <v>0</v>
      </c>
      <c r="AM198" s="2">
        <f t="shared" si="73"/>
        <v>0</v>
      </c>
      <c r="AN198" s="2">
        <f t="shared" si="73"/>
        <v>0</v>
      </c>
      <c r="AQ198" s="2">
        <f t="shared" si="68"/>
        <v>0</v>
      </c>
      <c r="BA198" s="68">
        <f t="shared" si="66"/>
        <v>0</v>
      </c>
      <c r="BB198" s="68">
        <f t="shared" si="66"/>
        <v>0</v>
      </c>
      <c r="BE198" s="26">
        <f t="shared" si="74"/>
        <v>0</v>
      </c>
      <c r="BF198" s="26">
        <f t="shared" si="74"/>
        <v>0</v>
      </c>
      <c r="BH198" s="29">
        <f t="shared" si="75"/>
        <v>0</v>
      </c>
    </row>
    <row r="199" spans="2:60" ht="12.75">
      <c r="B199" s="40" t="s">
        <v>47</v>
      </c>
      <c r="C199" s="52" t="e">
        <f>#REF!</f>
        <v>#REF!</v>
      </c>
      <c r="M199" s="2">
        <f t="shared" si="72"/>
        <v>0</v>
      </c>
      <c r="AM199" s="2">
        <f t="shared" si="73"/>
        <v>0</v>
      </c>
      <c r="AN199" s="2">
        <f t="shared" si="73"/>
        <v>0</v>
      </c>
      <c r="AQ199" s="2">
        <f t="shared" si="68"/>
        <v>0</v>
      </c>
      <c r="BA199" s="68">
        <f t="shared" si="66"/>
        <v>0</v>
      </c>
      <c r="BB199" s="68">
        <f t="shared" si="66"/>
        <v>0</v>
      </c>
      <c r="BE199" s="26">
        <f t="shared" si="74"/>
        <v>0</v>
      </c>
      <c r="BF199" s="26">
        <f t="shared" si="74"/>
        <v>0</v>
      </c>
      <c r="BH199" s="29">
        <f t="shared" si="75"/>
        <v>0</v>
      </c>
    </row>
    <row r="200" spans="2:60" ht="12.75">
      <c r="B200" s="40" t="s">
        <v>48</v>
      </c>
      <c r="C200" s="52" t="e">
        <f>#REF!</f>
        <v>#REF!</v>
      </c>
      <c r="D200" s="19"/>
      <c r="M200" s="2">
        <f t="shared" si="72"/>
        <v>0</v>
      </c>
      <c r="AM200" s="2">
        <f t="shared" si="73"/>
        <v>0</v>
      </c>
      <c r="AN200" s="2">
        <f t="shared" si="73"/>
        <v>0</v>
      </c>
      <c r="AQ200" s="2">
        <f t="shared" si="68"/>
        <v>0</v>
      </c>
      <c r="BA200" s="68">
        <f t="shared" si="66"/>
        <v>0</v>
      </c>
      <c r="BB200" s="68">
        <f t="shared" si="66"/>
        <v>0</v>
      </c>
      <c r="BE200" s="26">
        <f t="shared" si="74"/>
        <v>0</v>
      </c>
      <c r="BF200" s="26">
        <f t="shared" si="74"/>
        <v>0</v>
      </c>
      <c r="BH200" s="29">
        <f t="shared" si="75"/>
        <v>0</v>
      </c>
    </row>
    <row r="201" spans="2:60" ht="12.75">
      <c r="B201" s="40" t="s">
        <v>49</v>
      </c>
      <c r="C201" s="52" t="e">
        <f>#REF!</f>
        <v>#REF!</v>
      </c>
      <c r="M201" s="2">
        <f t="shared" si="72"/>
        <v>0</v>
      </c>
      <c r="AM201" s="2">
        <f t="shared" si="73"/>
        <v>0</v>
      </c>
      <c r="AN201" s="2">
        <f t="shared" si="73"/>
        <v>0</v>
      </c>
      <c r="AQ201" s="2">
        <f t="shared" si="68"/>
        <v>0</v>
      </c>
      <c r="BA201" s="68">
        <f t="shared" si="66"/>
        <v>0</v>
      </c>
      <c r="BB201" s="68">
        <f t="shared" si="66"/>
        <v>0</v>
      </c>
      <c r="BE201" s="26">
        <f t="shared" si="74"/>
        <v>0</v>
      </c>
      <c r="BF201" s="26">
        <f t="shared" si="74"/>
        <v>0</v>
      </c>
      <c r="BH201" s="29">
        <f t="shared" si="75"/>
        <v>0</v>
      </c>
    </row>
    <row r="202" spans="2:60" ht="12.75">
      <c r="B202" s="40" t="s">
        <v>187</v>
      </c>
      <c r="C202" s="52" t="e">
        <f>#REF!</f>
        <v>#REF!</v>
      </c>
      <c r="D202" s="38"/>
      <c r="M202" s="2">
        <f t="shared" si="72"/>
        <v>0</v>
      </c>
      <c r="AM202" s="2">
        <f t="shared" si="73"/>
        <v>0</v>
      </c>
      <c r="AN202" s="2">
        <f t="shared" si="73"/>
        <v>0</v>
      </c>
      <c r="AQ202" s="2">
        <f t="shared" si="68"/>
        <v>0</v>
      </c>
      <c r="BA202" s="68">
        <f t="shared" si="66"/>
        <v>0</v>
      </c>
      <c r="BB202" s="68">
        <f t="shared" si="66"/>
        <v>0</v>
      </c>
      <c r="BE202" s="26">
        <f t="shared" si="74"/>
        <v>0</v>
      </c>
      <c r="BF202" s="26">
        <f t="shared" si="74"/>
        <v>0</v>
      </c>
      <c r="BH202" s="29">
        <f t="shared" si="75"/>
        <v>0</v>
      </c>
    </row>
    <row r="203" spans="1:77" ht="14.25">
      <c r="A203" s="10">
        <v>12</v>
      </c>
      <c r="B203" s="59" t="s">
        <v>205</v>
      </c>
      <c r="C203" s="8"/>
      <c r="D203" s="21"/>
      <c r="E203" s="7"/>
      <c r="F203" s="7"/>
      <c r="G203" s="7"/>
      <c r="H203" s="7"/>
      <c r="I203" s="9"/>
      <c r="J203" s="9"/>
      <c r="K203" s="9"/>
      <c r="L203" s="9"/>
      <c r="M203" s="9">
        <f t="shared" si="72"/>
        <v>0</v>
      </c>
      <c r="N203" s="28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>
        <f t="shared" si="73"/>
        <v>0</v>
      </c>
      <c r="AN203" s="9">
        <f t="shared" si="73"/>
        <v>0</v>
      </c>
      <c r="AO203" s="9"/>
      <c r="AP203" s="9"/>
      <c r="AQ203" s="9">
        <f t="shared" si="68"/>
        <v>0</v>
      </c>
      <c r="AR203" s="9"/>
      <c r="AS203" s="50"/>
      <c r="AT203" s="50"/>
      <c r="AU203" s="9"/>
      <c r="AV203" s="9"/>
      <c r="AW203" s="9"/>
      <c r="AX203" s="9"/>
      <c r="AY203" s="9"/>
      <c r="AZ203" s="9"/>
      <c r="BA203" s="24">
        <f t="shared" si="66"/>
        <v>0</v>
      </c>
      <c r="BB203" s="24">
        <f t="shared" si="66"/>
        <v>0</v>
      </c>
      <c r="BC203" s="9"/>
      <c r="BD203" s="9"/>
      <c r="BE203" s="24">
        <f t="shared" si="74"/>
        <v>0</v>
      </c>
      <c r="BF203" s="24">
        <f t="shared" si="74"/>
        <v>0</v>
      </c>
      <c r="BG203" s="9"/>
      <c r="BH203" s="29">
        <f t="shared" si="75"/>
        <v>0</v>
      </c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60" ht="14.25">
      <c r="A204" s="10">
        <v>13</v>
      </c>
      <c r="B204" s="59" t="s">
        <v>14</v>
      </c>
      <c r="C204" s="8"/>
      <c r="D204" s="7"/>
      <c r="E204" s="7">
        <f aca="true" t="shared" si="76" ref="E204:K204">SUM(E205:E220)</f>
        <v>0</v>
      </c>
      <c r="F204" s="7">
        <f t="shared" si="76"/>
        <v>0</v>
      </c>
      <c r="G204" s="7">
        <f t="shared" si="76"/>
        <v>0</v>
      </c>
      <c r="H204" s="7">
        <f t="shared" si="76"/>
        <v>0</v>
      </c>
      <c r="I204" s="7">
        <f t="shared" si="76"/>
        <v>0</v>
      </c>
      <c r="J204" s="7">
        <f t="shared" si="76"/>
        <v>0</v>
      </c>
      <c r="K204" s="7">
        <f t="shared" si="76"/>
        <v>0</v>
      </c>
      <c r="L204" s="7">
        <f>SUM(L205:L220)</f>
        <v>0</v>
      </c>
      <c r="M204" s="9"/>
      <c r="N204" s="28"/>
      <c r="O204" s="7">
        <f>SUM(O205:O217)</f>
        <v>0</v>
      </c>
      <c r="P204" s="7">
        <f aca="true" t="shared" si="77" ref="P204:AL204">SUM(P205:P217)</f>
        <v>0</v>
      </c>
      <c r="Q204" s="7">
        <f t="shared" si="77"/>
        <v>0</v>
      </c>
      <c r="R204" s="7">
        <f t="shared" si="77"/>
        <v>0</v>
      </c>
      <c r="S204" s="7">
        <f t="shared" si="77"/>
        <v>0</v>
      </c>
      <c r="T204" s="7">
        <f t="shared" si="77"/>
        <v>0</v>
      </c>
      <c r="U204" s="7">
        <f t="shared" si="77"/>
        <v>0</v>
      </c>
      <c r="V204" s="7">
        <f t="shared" si="77"/>
        <v>0</v>
      </c>
      <c r="W204" s="7">
        <f t="shared" si="77"/>
        <v>0</v>
      </c>
      <c r="X204" s="7">
        <f t="shared" si="77"/>
        <v>0</v>
      </c>
      <c r="Y204" s="7">
        <f t="shared" si="77"/>
        <v>0</v>
      </c>
      <c r="Z204" s="7">
        <f t="shared" si="77"/>
        <v>0</v>
      </c>
      <c r="AA204" s="7">
        <f t="shared" si="77"/>
        <v>0</v>
      </c>
      <c r="AB204" s="7">
        <f t="shared" si="77"/>
        <v>0</v>
      </c>
      <c r="AC204" s="7">
        <f t="shared" si="77"/>
        <v>0</v>
      </c>
      <c r="AD204" s="7">
        <f t="shared" si="77"/>
        <v>0</v>
      </c>
      <c r="AE204" s="7">
        <f t="shared" si="77"/>
        <v>0</v>
      </c>
      <c r="AF204" s="7">
        <f t="shared" si="77"/>
        <v>0</v>
      </c>
      <c r="AG204" s="7">
        <f t="shared" si="77"/>
        <v>0</v>
      </c>
      <c r="AH204" s="7">
        <f t="shared" si="77"/>
        <v>0</v>
      </c>
      <c r="AI204" s="7">
        <f>SUM(AI205:AI213)</f>
        <v>0</v>
      </c>
      <c r="AJ204" s="7">
        <f>SUM(AJ205:AJ213)</f>
        <v>0</v>
      </c>
      <c r="AK204" s="7">
        <f t="shared" si="77"/>
        <v>0</v>
      </c>
      <c r="AL204" s="7">
        <f t="shared" si="77"/>
        <v>0</v>
      </c>
      <c r="AM204" s="7">
        <f>SUM(AM205:AM220)</f>
        <v>0</v>
      </c>
      <c r="AN204" s="7">
        <f>SUM(AN205:AN220)</f>
        <v>0</v>
      </c>
      <c r="AO204" s="9"/>
      <c r="AP204" s="9"/>
      <c r="AQ204" s="7">
        <f>SUM(AQ205:AQ213)</f>
        <v>0</v>
      </c>
      <c r="AR204" s="9"/>
      <c r="AS204" s="50"/>
      <c r="AT204" s="50"/>
      <c r="AU204" s="8">
        <f aca="true" t="shared" si="78" ref="AU204:BH204">SUM(AU205:AU220)</f>
        <v>0</v>
      </c>
      <c r="AV204" s="8">
        <f t="shared" si="78"/>
        <v>0</v>
      </c>
      <c r="AW204" s="8">
        <f>SUM(AW205:AW220)</f>
        <v>0</v>
      </c>
      <c r="AX204" s="8">
        <f>SUM(AX205:AX220)</f>
        <v>0</v>
      </c>
      <c r="AY204" s="8">
        <f t="shared" si="78"/>
        <v>0</v>
      </c>
      <c r="AZ204" s="8">
        <f t="shared" si="78"/>
        <v>0</v>
      </c>
      <c r="BA204" s="8">
        <f t="shared" si="78"/>
        <v>0</v>
      </c>
      <c r="BB204" s="8">
        <f t="shared" si="78"/>
        <v>0</v>
      </c>
      <c r="BC204" s="8">
        <f t="shared" si="78"/>
        <v>0</v>
      </c>
      <c r="BD204" s="8">
        <f t="shared" si="78"/>
        <v>0</v>
      </c>
      <c r="BE204" s="8">
        <f t="shared" si="78"/>
        <v>0</v>
      </c>
      <c r="BF204" s="8">
        <f t="shared" si="78"/>
        <v>0</v>
      </c>
      <c r="BG204" s="8"/>
      <c r="BH204" s="8">
        <f t="shared" si="78"/>
        <v>0</v>
      </c>
    </row>
    <row r="205" spans="1:77" ht="14.25">
      <c r="A205" s="22"/>
      <c r="B205" s="83" t="s">
        <v>219</v>
      </c>
      <c r="C205" s="52" t="e">
        <f>#REF!</f>
        <v>#REF!</v>
      </c>
      <c r="D205" s="4"/>
      <c r="E205" s="4"/>
      <c r="F205" s="4"/>
      <c r="G205" s="4"/>
      <c r="H205" s="4"/>
      <c r="I205" s="5"/>
      <c r="J205" s="5"/>
      <c r="K205" s="5"/>
      <c r="L205" s="5"/>
      <c r="M205" s="2">
        <f>SUM(E205:L205)</f>
        <v>0</v>
      </c>
      <c r="N205" s="33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2"/>
      <c r="AH205" s="2"/>
      <c r="AI205" s="2"/>
      <c r="AJ205" s="2"/>
      <c r="AK205" s="5"/>
      <c r="AL205" s="5"/>
      <c r="AM205" s="2">
        <f aca="true" t="shared" si="79" ref="AM205:AN213">O205+Q205+S205+U205+W205+Y205+AA205+AC205+AE205+AG205+AI205+AK205</f>
        <v>0</v>
      </c>
      <c r="AN205" s="2">
        <f t="shared" si="79"/>
        <v>0</v>
      </c>
      <c r="AO205" s="5"/>
      <c r="AP205" s="5"/>
      <c r="AQ205" s="2">
        <f t="shared" si="68"/>
        <v>0</v>
      </c>
      <c r="AR205" s="5"/>
      <c r="AS205" s="99"/>
      <c r="AT205" s="99"/>
      <c r="AU205" s="5"/>
      <c r="AV205" s="5"/>
      <c r="AW205" s="5"/>
      <c r="AX205" s="5"/>
      <c r="AY205" s="5"/>
      <c r="AZ205" s="5"/>
      <c r="BA205" s="68">
        <f t="shared" si="66"/>
        <v>0</v>
      </c>
      <c r="BB205" s="68">
        <f t="shared" si="66"/>
        <v>0</v>
      </c>
      <c r="BC205" s="5"/>
      <c r="BD205" s="5"/>
      <c r="BE205" s="26">
        <f aca="true" t="shared" si="80" ref="BE205:BF221">AU205+AW205+AY205+BA205+BC205</f>
        <v>0</v>
      </c>
      <c r="BF205" s="26">
        <f t="shared" si="80"/>
        <v>0</v>
      </c>
      <c r="BG205" s="5"/>
      <c r="BH205" s="29">
        <f aca="true" t="shared" si="81" ref="BH205:BH221">BF205-AN205</f>
        <v>0</v>
      </c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</row>
    <row r="206" spans="2:60" ht="12.75">
      <c r="B206" s="58" t="s">
        <v>220</v>
      </c>
      <c r="C206" s="52" t="e">
        <f>#REF!</f>
        <v>#REF!</v>
      </c>
      <c r="M206" s="2">
        <f>SUM(E206:L206)</f>
        <v>0</v>
      </c>
      <c r="AM206" s="2">
        <f t="shared" si="79"/>
        <v>0</v>
      </c>
      <c r="AN206" s="2">
        <f t="shared" si="79"/>
        <v>0</v>
      </c>
      <c r="AQ206" s="2">
        <f t="shared" si="68"/>
        <v>0</v>
      </c>
      <c r="BA206" s="68">
        <f t="shared" si="66"/>
        <v>0</v>
      </c>
      <c r="BB206" s="68">
        <f t="shared" si="66"/>
        <v>0</v>
      </c>
      <c r="BE206" s="26">
        <f t="shared" si="80"/>
        <v>0</v>
      </c>
      <c r="BF206" s="26">
        <f t="shared" si="80"/>
        <v>0</v>
      </c>
      <c r="BH206" s="29">
        <f t="shared" si="81"/>
        <v>0</v>
      </c>
    </row>
    <row r="207" spans="2:60" ht="12.75">
      <c r="B207" s="58" t="s">
        <v>226</v>
      </c>
      <c r="C207" s="52" t="e">
        <f>#REF!</f>
        <v>#REF!</v>
      </c>
      <c r="M207" s="2">
        <f>SUM(K207:L207)</f>
        <v>0</v>
      </c>
      <c r="AM207" s="2">
        <f t="shared" si="79"/>
        <v>0</v>
      </c>
      <c r="AN207" s="2">
        <f t="shared" si="79"/>
        <v>0</v>
      </c>
      <c r="AQ207" s="2">
        <f t="shared" si="68"/>
        <v>0</v>
      </c>
      <c r="BA207" s="68">
        <f t="shared" si="66"/>
        <v>0</v>
      </c>
      <c r="BB207" s="68">
        <f t="shared" si="66"/>
        <v>0</v>
      </c>
      <c r="BE207" s="26">
        <f t="shared" si="80"/>
        <v>0</v>
      </c>
      <c r="BF207" s="26">
        <f t="shared" si="80"/>
        <v>0</v>
      </c>
      <c r="BH207" s="29">
        <f t="shared" si="81"/>
        <v>0</v>
      </c>
    </row>
    <row r="208" spans="2:60" ht="12.75">
      <c r="B208" s="58" t="s">
        <v>227</v>
      </c>
      <c r="C208" s="52" t="e">
        <f>#REF!</f>
        <v>#REF!</v>
      </c>
      <c r="M208" s="2">
        <f aca="true" t="shared" si="82" ref="M208:M221">SUM(E208:L208)</f>
        <v>0</v>
      </c>
      <c r="AM208" s="2">
        <f t="shared" si="79"/>
        <v>0</v>
      </c>
      <c r="AN208" s="2">
        <f t="shared" si="79"/>
        <v>0</v>
      </c>
      <c r="AQ208" s="2">
        <f t="shared" si="68"/>
        <v>0</v>
      </c>
      <c r="BA208" s="68">
        <f t="shared" si="66"/>
        <v>0</v>
      </c>
      <c r="BB208" s="68">
        <f t="shared" si="66"/>
        <v>0</v>
      </c>
      <c r="BE208" s="26">
        <f t="shared" si="80"/>
        <v>0</v>
      </c>
      <c r="BF208" s="26">
        <f t="shared" si="80"/>
        <v>0</v>
      </c>
      <c r="BH208" s="29">
        <f t="shared" si="81"/>
        <v>0</v>
      </c>
    </row>
    <row r="209" spans="2:60" ht="12.75">
      <c r="B209" s="58" t="s">
        <v>293</v>
      </c>
      <c r="C209" s="52" t="e">
        <f>#REF!</f>
        <v>#REF!</v>
      </c>
      <c r="M209" s="2">
        <f t="shared" si="82"/>
        <v>0</v>
      </c>
      <c r="AM209" s="2">
        <f t="shared" si="79"/>
        <v>0</v>
      </c>
      <c r="AN209" s="2">
        <f t="shared" si="79"/>
        <v>0</v>
      </c>
      <c r="AQ209" s="2">
        <f t="shared" si="68"/>
        <v>0</v>
      </c>
      <c r="BA209" s="68">
        <f t="shared" si="66"/>
        <v>0</v>
      </c>
      <c r="BB209" s="68">
        <f t="shared" si="66"/>
        <v>0</v>
      </c>
      <c r="BE209" s="26">
        <f t="shared" si="80"/>
        <v>0</v>
      </c>
      <c r="BF209" s="26">
        <f t="shared" si="80"/>
        <v>0</v>
      </c>
      <c r="BH209" s="29">
        <f t="shared" si="81"/>
        <v>0</v>
      </c>
    </row>
    <row r="210" spans="2:60" ht="12.75">
      <c r="B210" s="58"/>
      <c r="C210" s="52" t="e">
        <f>#REF!</f>
        <v>#REF!</v>
      </c>
      <c r="M210" s="2">
        <f t="shared" si="82"/>
        <v>0</v>
      </c>
      <c r="AM210" s="2">
        <f t="shared" si="79"/>
        <v>0</v>
      </c>
      <c r="AN210" s="2">
        <f t="shared" si="79"/>
        <v>0</v>
      </c>
      <c r="AQ210" s="2">
        <f t="shared" si="68"/>
        <v>0</v>
      </c>
      <c r="BA210" s="68">
        <f t="shared" si="66"/>
        <v>0</v>
      </c>
      <c r="BB210" s="68">
        <f t="shared" si="66"/>
        <v>0</v>
      </c>
      <c r="BE210" s="26">
        <f t="shared" si="80"/>
        <v>0</v>
      </c>
      <c r="BF210" s="26">
        <f t="shared" si="80"/>
        <v>0</v>
      </c>
      <c r="BH210" s="29">
        <f t="shared" si="81"/>
        <v>0</v>
      </c>
    </row>
    <row r="211" spans="1:77" ht="12.75">
      <c r="A211" s="19"/>
      <c r="B211" s="58"/>
      <c r="C211" s="52" t="e">
        <f>#REF!</f>
        <v>#REF!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26">
        <f t="shared" si="82"/>
        <v>0</v>
      </c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26">
        <f t="shared" si="79"/>
        <v>0</v>
      </c>
      <c r="AN211" s="26">
        <f t="shared" si="79"/>
        <v>0</v>
      </c>
      <c r="AO211" s="19"/>
      <c r="AP211" s="19"/>
      <c r="AQ211" s="26">
        <f t="shared" si="68"/>
        <v>0</v>
      </c>
      <c r="AR211" s="19"/>
      <c r="AU211" s="19"/>
      <c r="AV211" s="19"/>
      <c r="AW211" s="19"/>
      <c r="AX211" s="19"/>
      <c r="AY211" s="19"/>
      <c r="AZ211" s="19"/>
      <c r="BA211" s="68">
        <f t="shared" si="66"/>
        <v>0</v>
      </c>
      <c r="BB211" s="68">
        <f t="shared" si="66"/>
        <v>0</v>
      </c>
      <c r="BC211" s="19"/>
      <c r="BD211" s="19"/>
      <c r="BE211" s="26">
        <f t="shared" si="80"/>
        <v>0</v>
      </c>
      <c r="BF211" s="26">
        <f t="shared" si="80"/>
        <v>0</v>
      </c>
      <c r="BG211" s="19"/>
      <c r="BH211" s="29">
        <f t="shared" si="81"/>
        <v>0</v>
      </c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</row>
    <row r="212" spans="1:77" ht="12.75">
      <c r="A212" s="19"/>
      <c r="B212" s="58"/>
      <c r="C212" s="52" t="e">
        <f>#REF!</f>
        <v>#REF!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26">
        <f t="shared" si="82"/>
        <v>0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26">
        <f t="shared" si="79"/>
        <v>0</v>
      </c>
      <c r="AN212" s="26">
        <f t="shared" si="79"/>
        <v>0</v>
      </c>
      <c r="AO212" s="19"/>
      <c r="AP212" s="19"/>
      <c r="AQ212" s="26">
        <f t="shared" si="68"/>
        <v>0</v>
      </c>
      <c r="AR212" s="19"/>
      <c r="AU212" s="19"/>
      <c r="AV212" s="19"/>
      <c r="AW212" s="19"/>
      <c r="AX212" s="19"/>
      <c r="AY212" s="19"/>
      <c r="AZ212" s="19"/>
      <c r="BA212" s="68">
        <f t="shared" si="66"/>
        <v>0</v>
      </c>
      <c r="BB212" s="68">
        <f t="shared" si="66"/>
        <v>0</v>
      </c>
      <c r="BC212" s="19"/>
      <c r="BD212" s="19"/>
      <c r="BE212" s="26">
        <f t="shared" si="80"/>
        <v>0</v>
      </c>
      <c r="BF212" s="26">
        <f t="shared" si="80"/>
        <v>0</v>
      </c>
      <c r="BG212" s="19"/>
      <c r="BH212" s="29">
        <f t="shared" si="81"/>
        <v>0</v>
      </c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</row>
    <row r="213" spans="1:77" ht="12.75">
      <c r="A213" s="19"/>
      <c r="B213" s="58"/>
      <c r="C213" s="52" t="e">
        <f>#REF!</f>
        <v>#REF!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26">
        <f t="shared" si="82"/>
        <v>0</v>
      </c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26">
        <f t="shared" si="79"/>
        <v>0</v>
      </c>
      <c r="AN213" s="26">
        <f t="shared" si="79"/>
        <v>0</v>
      </c>
      <c r="AO213" s="19"/>
      <c r="AP213" s="19"/>
      <c r="AQ213" s="26">
        <f t="shared" si="68"/>
        <v>0</v>
      </c>
      <c r="AR213" s="19"/>
      <c r="AU213" s="19"/>
      <c r="AV213" s="19"/>
      <c r="AW213" s="19"/>
      <c r="AX213" s="19"/>
      <c r="AY213" s="19"/>
      <c r="AZ213" s="19"/>
      <c r="BA213" s="68">
        <f t="shared" si="66"/>
        <v>0</v>
      </c>
      <c r="BB213" s="68">
        <f t="shared" si="66"/>
        <v>0</v>
      </c>
      <c r="BC213" s="19"/>
      <c r="BD213" s="19"/>
      <c r="BE213" s="26">
        <f t="shared" si="80"/>
        <v>0</v>
      </c>
      <c r="BF213" s="26">
        <f t="shared" si="80"/>
        <v>0</v>
      </c>
      <c r="BG213" s="19"/>
      <c r="BH213" s="29">
        <f t="shared" si="81"/>
        <v>0</v>
      </c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</row>
    <row r="214" spans="2:60" ht="12.75">
      <c r="B214" s="58"/>
      <c r="C214" s="52" t="e">
        <f>#REF!</f>
        <v>#REF!</v>
      </c>
      <c r="M214" s="2">
        <f t="shared" si="82"/>
        <v>0</v>
      </c>
      <c r="AM214" s="2">
        <f>O214+Q214+S214+U214+W214+Y214+AA214+AC214+AE214+AG214+AI214+AK214</f>
        <v>0</v>
      </c>
      <c r="AN214" s="2">
        <f>P214+R214+T214+V214+X214+Z214+AB214+AD214+AF214+AH214+AJ214+AL214</f>
        <v>0</v>
      </c>
      <c r="AQ214" s="2">
        <f t="shared" si="68"/>
        <v>0</v>
      </c>
      <c r="BA214" s="68">
        <f t="shared" si="66"/>
        <v>0</v>
      </c>
      <c r="BB214" s="68">
        <f t="shared" si="66"/>
        <v>0</v>
      </c>
      <c r="BE214" s="26">
        <f t="shared" si="80"/>
        <v>0</v>
      </c>
      <c r="BF214" s="26">
        <f t="shared" si="80"/>
        <v>0</v>
      </c>
      <c r="BH214" s="29">
        <f t="shared" si="81"/>
        <v>0</v>
      </c>
    </row>
    <row r="215" spans="2:60" ht="12.75">
      <c r="B215" s="58"/>
      <c r="C215" s="52" t="e">
        <f>#REF!</f>
        <v>#REF!</v>
      </c>
      <c r="D215" s="19"/>
      <c r="M215" s="2">
        <f t="shared" si="82"/>
        <v>0</v>
      </c>
      <c r="AM215" s="2">
        <f aca="true" t="shared" si="83" ref="AM215:AN221">O215+Q215+S215+U215+W215+Y215+AA215+AC215+AE215+AG215+AI215+AK215</f>
        <v>0</v>
      </c>
      <c r="AN215" s="2">
        <f t="shared" si="83"/>
        <v>0</v>
      </c>
      <c r="AQ215" s="2">
        <f t="shared" si="68"/>
        <v>0</v>
      </c>
      <c r="BA215" s="68">
        <f t="shared" si="66"/>
        <v>0</v>
      </c>
      <c r="BB215" s="68">
        <f t="shared" si="66"/>
        <v>0</v>
      </c>
      <c r="BE215" s="26">
        <f t="shared" si="80"/>
        <v>0</v>
      </c>
      <c r="BF215" s="26">
        <f t="shared" si="80"/>
        <v>0</v>
      </c>
      <c r="BH215" s="29">
        <f t="shared" si="81"/>
        <v>0</v>
      </c>
    </row>
    <row r="216" spans="2:60" ht="12.75">
      <c r="B216" s="58"/>
      <c r="C216" s="52" t="e">
        <f>#REF!</f>
        <v>#REF!</v>
      </c>
      <c r="M216" s="2">
        <f t="shared" si="82"/>
        <v>0</v>
      </c>
      <c r="AM216" s="2">
        <f t="shared" si="83"/>
        <v>0</v>
      </c>
      <c r="AN216" s="2">
        <f t="shared" si="83"/>
        <v>0</v>
      </c>
      <c r="AQ216" s="2">
        <f t="shared" si="68"/>
        <v>0</v>
      </c>
      <c r="BA216" s="68">
        <f t="shared" si="66"/>
        <v>0</v>
      </c>
      <c r="BB216" s="68">
        <f t="shared" si="66"/>
        <v>0</v>
      </c>
      <c r="BE216" s="26">
        <f t="shared" si="80"/>
        <v>0</v>
      </c>
      <c r="BF216" s="26">
        <f t="shared" si="80"/>
        <v>0</v>
      </c>
      <c r="BH216" s="29">
        <f t="shared" si="81"/>
        <v>0</v>
      </c>
    </row>
    <row r="217" spans="2:60" ht="12.75">
      <c r="B217" s="58"/>
      <c r="C217" s="52" t="e">
        <f>#REF!</f>
        <v>#REF!</v>
      </c>
      <c r="D217" s="19"/>
      <c r="M217" s="2">
        <f t="shared" si="82"/>
        <v>0</v>
      </c>
      <c r="AM217" s="2">
        <f t="shared" si="83"/>
        <v>0</v>
      </c>
      <c r="AN217" s="2">
        <f t="shared" si="83"/>
        <v>0</v>
      </c>
      <c r="AQ217" s="2">
        <f t="shared" si="68"/>
        <v>0</v>
      </c>
      <c r="BA217" s="68">
        <f t="shared" si="66"/>
        <v>0</v>
      </c>
      <c r="BB217" s="68">
        <f t="shared" si="66"/>
        <v>0</v>
      </c>
      <c r="BE217" s="26">
        <f t="shared" si="80"/>
        <v>0</v>
      </c>
      <c r="BF217" s="26">
        <f t="shared" si="80"/>
        <v>0</v>
      </c>
      <c r="BH217" s="29">
        <f t="shared" si="81"/>
        <v>0</v>
      </c>
    </row>
    <row r="218" spans="1:77" ht="12.75">
      <c r="A218" s="19"/>
      <c r="B218" s="58"/>
      <c r="C218" s="52" t="e">
        <f>#REF!</f>
        <v>#REF!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6">
        <f t="shared" si="82"/>
        <v>0</v>
      </c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26">
        <f t="shared" si="83"/>
        <v>0</v>
      </c>
      <c r="AN218" s="26">
        <f t="shared" si="83"/>
        <v>0</v>
      </c>
      <c r="AO218" s="19"/>
      <c r="AP218" s="19"/>
      <c r="AQ218" s="26">
        <f t="shared" si="68"/>
        <v>0</v>
      </c>
      <c r="AR218" s="19"/>
      <c r="AU218" s="19"/>
      <c r="AV218" s="19"/>
      <c r="AW218" s="19"/>
      <c r="AX218" s="19"/>
      <c r="AY218" s="19"/>
      <c r="AZ218" s="19"/>
      <c r="BA218" s="68">
        <f t="shared" si="66"/>
        <v>0</v>
      </c>
      <c r="BB218" s="68">
        <f t="shared" si="66"/>
        <v>0</v>
      </c>
      <c r="BC218" s="19"/>
      <c r="BD218" s="19"/>
      <c r="BE218" s="26">
        <f t="shared" si="80"/>
        <v>0</v>
      </c>
      <c r="BF218" s="26">
        <f t="shared" si="80"/>
        <v>0</v>
      </c>
      <c r="BG218" s="19"/>
      <c r="BH218" s="29">
        <f t="shared" si="81"/>
        <v>0</v>
      </c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</row>
    <row r="219" spans="2:60" ht="12.75">
      <c r="B219" s="58"/>
      <c r="C219" s="52" t="e">
        <f>#REF!</f>
        <v>#REF!</v>
      </c>
      <c r="M219" s="2">
        <f t="shared" si="82"/>
        <v>0</v>
      </c>
      <c r="AM219" s="2">
        <f t="shared" si="83"/>
        <v>0</v>
      </c>
      <c r="AN219" s="2">
        <f t="shared" si="83"/>
        <v>0</v>
      </c>
      <c r="AQ219" s="2">
        <f t="shared" si="68"/>
        <v>0</v>
      </c>
      <c r="BA219" s="68">
        <f t="shared" si="66"/>
        <v>0</v>
      </c>
      <c r="BB219" s="68">
        <f t="shared" si="66"/>
        <v>0</v>
      </c>
      <c r="BE219" s="26">
        <f t="shared" si="80"/>
        <v>0</v>
      </c>
      <c r="BF219" s="26">
        <f t="shared" si="80"/>
        <v>0</v>
      </c>
      <c r="BH219" s="29">
        <f t="shared" si="81"/>
        <v>0</v>
      </c>
    </row>
    <row r="220" spans="2:60" ht="51" customHeight="1">
      <c r="B220" s="58"/>
      <c r="C220" s="52" t="e">
        <f>#REF!</f>
        <v>#REF!</v>
      </c>
      <c r="M220" s="2">
        <f t="shared" si="82"/>
        <v>0</v>
      </c>
      <c r="AM220" s="2">
        <f t="shared" si="83"/>
        <v>0</v>
      </c>
      <c r="AN220" s="2">
        <f t="shared" si="83"/>
        <v>0</v>
      </c>
      <c r="AQ220" s="2">
        <f t="shared" si="68"/>
        <v>0</v>
      </c>
      <c r="BA220" s="68">
        <f t="shared" si="66"/>
        <v>0</v>
      </c>
      <c r="BB220" s="68">
        <f t="shared" si="66"/>
        <v>0</v>
      </c>
      <c r="BE220" s="26">
        <f t="shared" si="80"/>
        <v>0</v>
      </c>
      <c r="BF220" s="26">
        <f t="shared" si="80"/>
        <v>0</v>
      </c>
      <c r="BH220" s="29">
        <f t="shared" si="81"/>
        <v>0</v>
      </c>
    </row>
    <row r="221" spans="1:77" ht="14.25">
      <c r="A221" s="10">
        <v>14</v>
      </c>
      <c r="B221" s="59" t="s">
        <v>15</v>
      </c>
      <c r="C221" s="8"/>
      <c r="D221" s="7"/>
      <c r="E221" s="7"/>
      <c r="F221" s="7"/>
      <c r="G221" s="7"/>
      <c r="H221" s="7"/>
      <c r="I221" s="9"/>
      <c r="J221" s="9"/>
      <c r="K221" s="9"/>
      <c r="L221" s="9"/>
      <c r="M221" s="9">
        <f t="shared" si="82"/>
        <v>0</v>
      </c>
      <c r="N221" s="28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">
        <f t="shared" si="83"/>
        <v>0</v>
      </c>
      <c r="AN221" s="2">
        <f t="shared" si="83"/>
        <v>0</v>
      </c>
      <c r="AO221" s="9"/>
      <c r="AP221" s="9"/>
      <c r="AQ221" s="9">
        <f t="shared" si="68"/>
        <v>0</v>
      </c>
      <c r="AR221" s="9"/>
      <c r="AS221" s="50"/>
      <c r="AT221" s="50"/>
      <c r="AU221" s="9"/>
      <c r="AV221" s="9"/>
      <c r="AW221" s="9"/>
      <c r="AX221" s="9"/>
      <c r="AY221" s="9"/>
      <c r="AZ221" s="9"/>
      <c r="BA221" s="68">
        <f t="shared" si="66"/>
        <v>0</v>
      </c>
      <c r="BB221" s="68">
        <f t="shared" si="66"/>
        <v>0</v>
      </c>
      <c r="BC221" s="9"/>
      <c r="BD221" s="9"/>
      <c r="BE221" s="24">
        <f t="shared" si="80"/>
        <v>0</v>
      </c>
      <c r="BF221" s="24">
        <f t="shared" si="80"/>
        <v>0</v>
      </c>
      <c r="BG221" s="9"/>
      <c r="BH221" s="29">
        <f t="shared" si="81"/>
        <v>0</v>
      </c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4.25">
      <c r="A222" s="10">
        <v>15</v>
      </c>
      <c r="B222" s="59" t="s">
        <v>16</v>
      </c>
      <c r="C222" s="8"/>
      <c r="D222" s="7"/>
      <c r="E222" s="7">
        <f>SUM(E223:E236)</f>
        <v>0</v>
      </c>
      <c r="F222" s="7">
        <f aca="true" t="shared" si="84" ref="F222:M222">SUM(F223:F236)</f>
        <v>0</v>
      </c>
      <c r="G222" s="7">
        <f t="shared" si="84"/>
        <v>0</v>
      </c>
      <c r="H222" s="7">
        <f t="shared" si="84"/>
        <v>0</v>
      </c>
      <c r="I222" s="7">
        <f t="shared" si="84"/>
        <v>0</v>
      </c>
      <c r="J222" s="7">
        <f t="shared" si="84"/>
        <v>0</v>
      </c>
      <c r="K222" s="7">
        <f t="shared" si="84"/>
        <v>0</v>
      </c>
      <c r="L222" s="7">
        <f t="shared" si="84"/>
        <v>0</v>
      </c>
      <c r="M222" s="7">
        <f t="shared" si="84"/>
        <v>0</v>
      </c>
      <c r="N222" s="28"/>
      <c r="O222" s="7">
        <f aca="true" t="shared" si="85" ref="O222:AM222">SUM(O223:O236)</f>
        <v>0</v>
      </c>
      <c r="P222" s="7">
        <f t="shared" si="85"/>
        <v>0</v>
      </c>
      <c r="Q222" s="7">
        <f t="shared" si="85"/>
        <v>0</v>
      </c>
      <c r="R222" s="7">
        <f t="shared" si="85"/>
        <v>0</v>
      </c>
      <c r="S222" s="7">
        <f t="shared" si="85"/>
        <v>0</v>
      </c>
      <c r="T222" s="7">
        <f t="shared" si="85"/>
        <v>0</v>
      </c>
      <c r="U222" s="7">
        <f t="shared" si="85"/>
        <v>0</v>
      </c>
      <c r="V222" s="7">
        <f t="shared" si="85"/>
        <v>0</v>
      </c>
      <c r="W222" s="7">
        <f t="shared" si="85"/>
        <v>0</v>
      </c>
      <c r="X222" s="7">
        <f t="shared" si="85"/>
        <v>0</v>
      </c>
      <c r="Y222" s="7">
        <f t="shared" si="85"/>
        <v>0</v>
      </c>
      <c r="Z222" s="7">
        <f t="shared" si="85"/>
        <v>0</v>
      </c>
      <c r="AA222" s="7">
        <f t="shared" si="85"/>
        <v>0</v>
      </c>
      <c r="AB222" s="7">
        <f t="shared" si="85"/>
        <v>0</v>
      </c>
      <c r="AC222" s="7">
        <f t="shared" si="85"/>
        <v>0</v>
      </c>
      <c r="AD222" s="7">
        <f t="shared" si="85"/>
        <v>0</v>
      </c>
      <c r="AE222" s="7">
        <f t="shared" si="85"/>
        <v>0</v>
      </c>
      <c r="AF222" s="7">
        <f>SUM(AF223:AF236)</f>
        <v>0</v>
      </c>
      <c r="AG222" s="7">
        <f t="shared" si="85"/>
        <v>0</v>
      </c>
      <c r="AH222" s="7">
        <f t="shared" si="85"/>
        <v>0</v>
      </c>
      <c r="AI222" s="7">
        <f t="shared" si="85"/>
        <v>0</v>
      </c>
      <c r="AJ222" s="7">
        <f t="shared" si="85"/>
        <v>0</v>
      </c>
      <c r="AK222" s="7">
        <f t="shared" si="85"/>
        <v>0</v>
      </c>
      <c r="AL222" s="7">
        <f t="shared" si="85"/>
        <v>0</v>
      </c>
      <c r="AM222" s="7">
        <f t="shared" si="85"/>
        <v>0</v>
      </c>
      <c r="AN222" s="7">
        <f>SUM(AN223:AN236)</f>
        <v>0</v>
      </c>
      <c r="AO222" s="9"/>
      <c r="AP222" s="9"/>
      <c r="AQ222" s="7">
        <f>SUM(AQ223:AQ236)</f>
        <v>0</v>
      </c>
      <c r="AR222" s="9"/>
      <c r="AS222" s="50"/>
      <c r="AT222" s="50"/>
      <c r="AU222" s="8">
        <f aca="true" t="shared" si="86" ref="AU222:BH222">SUM(AU223:AU236)</f>
        <v>0</v>
      </c>
      <c r="AV222" s="8">
        <f t="shared" si="86"/>
        <v>0</v>
      </c>
      <c r="AW222" s="8">
        <f>SUM(AW223:AW236)</f>
        <v>0</v>
      </c>
      <c r="AX222" s="8">
        <f>SUM(AX223:AX236)</f>
        <v>0</v>
      </c>
      <c r="AY222" s="8">
        <f t="shared" si="86"/>
        <v>0</v>
      </c>
      <c r="AZ222" s="8">
        <f t="shared" si="86"/>
        <v>0</v>
      </c>
      <c r="BA222" s="8">
        <f t="shared" si="86"/>
        <v>0</v>
      </c>
      <c r="BB222" s="8">
        <f t="shared" si="86"/>
        <v>0</v>
      </c>
      <c r="BC222" s="8">
        <f t="shared" si="86"/>
        <v>0</v>
      </c>
      <c r="BD222" s="8">
        <f t="shared" si="86"/>
        <v>0</v>
      </c>
      <c r="BE222" s="8">
        <f t="shared" si="86"/>
        <v>0</v>
      </c>
      <c r="BF222" s="8">
        <f t="shared" si="86"/>
        <v>0</v>
      </c>
      <c r="BG222" s="8"/>
      <c r="BH222" s="8">
        <f t="shared" si="86"/>
        <v>0</v>
      </c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2:60" ht="12.75">
      <c r="B223" s="40" t="s">
        <v>50</v>
      </c>
      <c r="C223" s="52" t="e">
        <f>#REF!</f>
        <v>#REF!</v>
      </c>
      <c r="D223" s="19"/>
      <c r="I223" s="19"/>
      <c r="M223" s="2">
        <f aca="true" t="shared" si="87" ref="M223:M277">SUM(E223:L223)</f>
        <v>0</v>
      </c>
      <c r="AM223" s="2">
        <f>O223+Q223+S223+U223+W223+Y223+AA223+AC223+AE223+AG223+AI223+AK223</f>
        <v>0</v>
      </c>
      <c r="AN223" s="2">
        <f>P223+R223+T223+V223+X223+Z223+AB223+AD223+AF223+AH223+AJ223+AL223</f>
        <v>0</v>
      </c>
      <c r="AQ223" s="2">
        <f t="shared" si="68"/>
        <v>0</v>
      </c>
      <c r="BA223" s="68">
        <f t="shared" si="66"/>
        <v>0</v>
      </c>
      <c r="BB223" s="68">
        <f t="shared" si="66"/>
        <v>0</v>
      </c>
      <c r="BE223" s="26">
        <f aca="true" t="shared" si="88" ref="BE223:BF236">AU223+AW223+AY223+BA223+BC223</f>
        <v>0</v>
      </c>
      <c r="BF223" s="26">
        <f t="shared" si="88"/>
        <v>0</v>
      </c>
      <c r="BH223" s="29">
        <f aca="true" t="shared" si="89" ref="BH223:BH236">BF223-AN223</f>
        <v>0</v>
      </c>
    </row>
    <row r="224" spans="2:60" ht="12.75">
      <c r="B224" s="40" t="s">
        <v>255</v>
      </c>
      <c r="C224" s="52" t="e">
        <f>#REF!</f>
        <v>#REF!</v>
      </c>
      <c r="D224" s="19"/>
      <c r="I224" s="19"/>
      <c r="M224" s="2">
        <f t="shared" si="87"/>
        <v>0</v>
      </c>
      <c r="AM224" s="2">
        <f>O224+Q224+S224+U224+W224+Y224+AA224+AC224+AE224+AG224+AI224+AK224</f>
        <v>0</v>
      </c>
      <c r="AN224" s="2">
        <f>P224+R224+T224+V224+X224+Z224+AB224+AD224+AF224+AH224+AJ224+AL224</f>
        <v>0</v>
      </c>
      <c r="AQ224" s="2">
        <f t="shared" si="68"/>
        <v>0</v>
      </c>
      <c r="BA224" s="68">
        <f t="shared" si="66"/>
        <v>0</v>
      </c>
      <c r="BB224" s="68">
        <f t="shared" si="66"/>
        <v>0</v>
      </c>
      <c r="BE224" s="26">
        <f t="shared" si="88"/>
        <v>0</v>
      </c>
      <c r="BF224" s="26">
        <f t="shared" si="88"/>
        <v>0</v>
      </c>
      <c r="BH224" s="29">
        <f t="shared" si="89"/>
        <v>0</v>
      </c>
    </row>
    <row r="225" spans="2:60" ht="12.75">
      <c r="B225" s="40" t="s">
        <v>51</v>
      </c>
      <c r="C225" s="52" t="e">
        <f>#REF!</f>
        <v>#REF!</v>
      </c>
      <c r="D225" s="19"/>
      <c r="I225" s="19"/>
      <c r="M225" s="2">
        <f t="shared" si="87"/>
        <v>0</v>
      </c>
      <c r="AM225" s="2">
        <f aca="true" t="shared" si="90" ref="AM225:AN236">O225+Q225+S225+U225+W225+Y225+AA225+AC225+AE225+AG225+AI225+AK225</f>
        <v>0</v>
      </c>
      <c r="AN225" s="2">
        <f t="shared" si="90"/>
        <v>0</v>
      </c>
      <c r="AQ225" s="2">
        <f t="shared" si="68"/>
        <v>0</v>
      </c>
      <c r="BA225" s="68">
        <f t="shared" si="66"/>
        <v>0</v>
      </c>
      <c r="BB225" s="68">
        <f t="shared" si="66"/>
        <v>0</v>
      </c>
      <c r="BE225" s="26">
        <f t="shared" si="88"/>
        <v>0</v>
      </c>
      <c r="BF225" s="26">
        <f t="shared" si="88"/>
        <v>0</v>
      </c>
      <c r="BH225" s="29">
        <f t="shared" si="89"/>
        <v>0</v>
      </c>
    </row>
    <row r="226" spans="2:60" ht="12.75">
      <c r="B226" s="40" t="s">
        <v>256</v>
      </c>
      <c r="C226" s="52" t="e">
        <f>#REF!</f>
        <v>#REF!</v>
      </c>
      <c r="D226" s="19"/>
      <c r="M226" s="2">
        <f t="shared" si="87"/>
        <v>0</v>
      </c>
      <c r="AM226" s="2">
        <f t="shared" si="90"/>
        <v>0</v>
      </c>
      <c r="AN226" s="2">
        <f t="shared" si="90"/>
        <v>0</v>
      </c>
      <c r="AQ226" s="2">
        <f t="shared" si="68"/>
        <v>0</v>
      </c>
      <c r="BA226" s="68">
        <f t="shared" si="66"/>
        <v>0</v>
      </c>
      <c r="BB226" s="68">
        <f t="shared" si="66"/>
        <v>0</v>
      </c>
      <c r="BE226" s="26">
        <f t="shared" si="88"/>
        <v>0</v>
      </c>
      <c r="BF226" s="26">
        <f t="shared" si="88"/>
        <v>0</v>
      </c>
      <c r="BH226" s="29">
        <f t="shared" si="89"/>
        <v>0</v>
      </c>
    </row>
    <row r="227" spans="2:60" ht="12.75">
      <c r="B227" s="40" t="s">
        <v>257</v>
      </c>
      <c r="C227" s="52" t="e">
        <f>#REF!</f>
        <v>#REF!</v>
      </c>
      <c r="D227" s="19"/>
      <c r="M227" s="2">
        <f t="shared" si="87"/>
        <v>0</v>
      </c>
      <c r="AM227" s="2">
        <f t="shared" si="90"/>
        <v>0</v>
      </c>
      <c r="AN227" s="2">
        <f t="shared" si="90"/>
        <v>0</v>
      </c>
      <c r="AQ227" s="2">
        <f t="shared" si="68"/>
        <v>0</v>
      </c>
      <c r="BA227" s="68">
        <f t="shared" si="66"/>
        <v>0</v>
      </c>
      <c r="BB227" s="68">
        <f t="shared" si="66"/>
        <v>0</v>
      </c>
      <c r="BE227" s="26">
        <f t="shared" si="88"/>
        <v>0</v>
      </c>
      <c r="BF227" s="26">
        <f t="shared" si="88"/>
        <v>0</v>
      </c>
      <c r="BH227" s="29">
        <f t="shared" si="89"/>
        <v>0</v>
      </c>
    </row>
    <row r="228" spans="2:60" ht="12.75">
      <c r="B228" s="40" t="s">
        <v>259</v>
      </c>
      <c r="C228" s="52" t="e">
        <f>#REF!</f>
        <v>#REF!</v>
      </c>
      <c r="D228" s="19"/>
      <c r="M228" s="2">
        <f t="shared" si="87"/>
        <v>0</v>
      </c>
      <c r="AM228" s="2">
        <f t="shared" si="90"/>
        <v>0</v>
      </c>
      <c r="AN228" s="2">
        <f t="shared" si="90"/>
        <v>0</v>
      </c>
      <c r="AQ228" s="2">
        <f t="shared" si="68"/>
        <v>0</v>
      </c>
      <c r="BA228" s="68">
        <f t="shared" si="66"/>
        <v>0</v>
      </c>
      <c r="BB228" s="68">
        <f t="shared" si="66"/>
        <v>0</v>
      </c>
      <c r="BE228" s="26">
        <f t="shared" si="88"/>
        <v>0</v>
      </c>
      <c r="BF228" s="26">
        <f t="shared" si="88"/>
        <v>0</v>
      </c>
      <c r="BH228" s="29">
        <f t="shared" si="89"/>
        <v>0</v>
      </c>
    </row>
    <row r="229" spans="2:60" ht="12.75">
      <c r="B229" s="40" t="s">
        <v>258</v>
      </c>
      <c r="C229" s="52" t="e">
        <f>#REF!</f>
        <v>#REF!</v>
      </c>
      <c r="D229" s="19"/>
      <c r="M229" s="2">
        <f t="shared" si="87"/>
        <v>0</v>
      </c>
      <c r="AM229" s="2">
        <f t="shared" si="90"/>
        <v>0</v>
      </c>
      <c r="AN229" s="2">
        <f t="shared" si="90"/>
        <v>0</v>
      </c>
      <c r="AQ229" s="2">
        <f t="shared" si="68"/>
        <v>0</v>
      </c>
      <c r="BA229" s="68">
        <f aca="true" t="shared" si="91" ref="BA229:BB236">AM229</f>
        <v>0</v>
      </c>
      <c r="BB229" s="68">
        <f t="shared" si="91"/>
        <v>0</v>
      </c>
      <c r="BE229" s="26">
        <f t="shared" si="88"/>
        <v>0</v>
      </c>
      <c r="BF229" s="26">
        <f t="shared" si="88"/>
        <v>0</v>
      </c>
      <c r="BH229" s="29">
        <f t="shared" si="89"/>
        <v>0</v>
      </c>
    </row>
    <row r="230" spans="2:60" ht="12.75">
      <c r="B230" s="40" t="s">
        <v>260</v>
      </c>
      <c r="C230" s="52" t="e">
        <f>#REF!</f>
        <v>#REF!</v>
      </c>
      <c r="D230" s="19"/>
      <c r="M230" s="2">
        <f t="shared" si="87"/>
        <v>0</v>
      </c>
      <c r="AM230" s="2">
        <f t="shared" si="90"/>
        <v>0</v>
      </c>
      <c r="AN230" s="2">
        <f t="shared" si="90"/>
        <v>0</v>
      </c>
      <c r="AQ230" s="2">
        <f t="shared" si="68"/>
        <v>0</v>
      </c>
      <c r="BA230" s="68">
        <f t="shared" si="91"/>
        <v>0</v>
      </c>
      <c r="BB230" s="68">
        <f t="shared" si="91"/>
        <v>0</v>
      </c>
      <c r="BE230" s="26">
        <f t="shared" si="88"/>
        <v>0</v>
      </c>
      <c r="BF230" s="26">
        <f t="shared" si="88"/>
        <v>0</v>
      </c>
      <c r="BH230" s="29">
        <f t="shared" si="89"/>
        <v>0</v>
      </c>
    </row>
    <row r="231" spans="2:60" ht="12.75">
      <c r="B231" s="40" t="s">
        <v>126</v>
      </c>
      <c r="C231" s="52" t="e">
        <f>#REF!</f>
        <v>#REF!</v>
      </c>
      <c r="D231" s="19"/>
      <c r="M231" s="2">
        <f t="shared" si="87"/>
        <v>0</v>
      </c>
      <c r="AM231" s="2">
        <f t="shared" si="90"/>
        <v>0</v>
      </c>
      <c r="AN231" s="2">
        <f t="shared" si="90"/>
        <v>0</v>
      </c>
      <c r="AQ231" s="2">
        <f t="shared" si="68"/>
        <v>0</v>
      </c>
      <c r="BA231" s="68">
        <f t="shared" si="91"/>
        <v>0</v>
      </c>
      <c r="BB231" s="68">
        <f t="shared" si="91"/>
        <v>0</v>
      </c>
      <c r="BE231" s="26">
        <f t="shared" si="88"/>
        <v>0</v>
      </c>
      <c r="BF231" s="26">
        <f t="shared" si="88"/>
        <v>0</v>
      </c>
      <c r="BH231" s="29">
        <f t="shared" si="89"/>
        <v>0</v>
      </c>
    </row>
    <row r="232" spans="2:60" ht="12.75">
      <c r="B232" s="40" t="s">
        <v>201</v>
      </c>
      <c r="C232" s="52" t="e">
        <f>#REF!</f>
        <v>#REF!</v>
      </c>
      <c r="D232" s="19"/>
      <c r="M232" s="2">
        <f t="shared" si="87"/>
        <v>0</v>
      </c>
      <c r="AM232" s="2">
        <f t="shared" si="90"/>
        <v>0</v>
      </c>
      <c r="AN232" s="2">
        <f t="shared" si="90"/>
        <v>0</v>
      </c>
      <c r="AQ232" s="2">
        <f t="shared" si="68"/>
        <v>0</v>
      </c>
      <c r="BA232" s="68">
        <f t="shared" si="91"/>
        <v>0</v>
      </c>
      <c r="BB232" s="68">
        <f t="shared" si="91"/>
        <v>0</v>
      </c>
      <c r="BE232" s="26">
        <f t="shared" si="88"/>
        <v>0</v>
      </c>
      <c r="BF232" s="26">
        <f t="shared" si="88"/>
        <v>0</v>
      </c>
      <c r="BH232" s="29">
        <f t="shared" si="89"/>
        <v>0</v>
      </c>
    </row>
    <row r="233" spans="2:60" ht="12.75">
      <c r="B233" s="40" t="s">
        <v>199</v>
      </c>
      <c r="C233" s="52" t="e">
        <f>#REF!</f>
        <v>#REF!</v>
      </c>
      <c r="D233" s="19"/>
      <c r="M233" s="2">
        <f t="shared" si="87"/>
        <v>0</v>
      </c>
      <c r="AM233" s="2">
        <f t="shared" si="90"/>
        <v>0</v>
      </c>
      <c r="AN233" s="2">
        <f t="shared" si="90"/>
        <v>0</v>
      </c>
      <c r="AQ233" s="2">
        <f t="shared" si="68"/>
        <v>0</v>
      </c>
      <c r="BA233" s="68">
        <f t="shared" si="91"/>
        <v>0</v>
      </c>
      <c r="BB233" s="68">
        <f t="shared" si="91"/>
        <v>0</v>
      </c>
      <c r="BE233" s="26">
        <f t="shared" si="88"/>
        <v>0</v>
      </c>
      <c r="BF233" s="26">
        <f t="shared" si="88"/>
        <v>0</v>
      </c>
      <c r="BH233" s="29">
        <f t="shared" si="89"/>
        <v>0</v>
      </c>
    </row>
    <row r="234" spans="2:60" ht="12.75">
      <c r="B234" s="40" t="s">
        <v>191</v>
      </c>
      <c r="C234" s="52" t="e">
        <f>#REF!</f>
        <v>#REF!</v>
      </c>
      <c r="D234" s="19"/>
      <c r="M234" s="2">
        <f t="shared" si="87"/>
        <v>0</v>
      </c>
      <c r="AM234" s="2">
        <f t="shared" si="90"/>
        <v>0</v>
      </c>
      <c r="AN234" s="2">
        <f t="shared" si="90"/>
        <v>0</v>
      </c>
      <c r="AQ234" s="2">
        <f t="shared" si="68"/>
        <v>0</v>
      </c>
      <c r="BA234" s="68">
        <f t="shared" si="91"/>
        <v>0</v>
      </c>
      <c r="BB234" s="68">
        <f t="shared" si="91"/>
        <v>0</v>
      </c>
      <c r="BE234" s="26">
        <f t="shared" si="88"/>
        <v>0</v>
      </c>
      <c r="BF234" s="26">
        <f t="shared" si="88"/>
        <v>0</v>
      </c>
      <c r="BH234" s="29">
        <f t="shared" si="89"/>
        <v>0</v>
      </c>
    </row>
    <row r="235" spans="2:60" ht="12.75">
      <c r="B235" s="40" t="s">
        <v>200</v>
      </c>
      <c r="C235" s="52" t="e">
        <f>#REF!</f>
        <v>#REF!</v>
      </c>
      <c r="M235" s="2">
        <f t="shared" si="87"/>
        <v>0</v>
      </c>
      <c r="AM235" s="2">
        <f t="shared" si="90"/>
        <v>0</v>
      </c>
      <c r="AN235" s="2">
        <f t="shared" si="90"/>
        <v>0</v>
      </c>
      <c r="AQ235" s="2">
        <f t="shared" si="68"/>
        <v>0</v>
      </c>
      <c r="BA235" s="68">
        <f t="shared" si="91"/>
        <v>0</v>
      </c>
      <c r="BB235" s="68">
        <f t="shared" si="91"/>
        <v>0</v>
      </c>
      <c r="BE235" s="26">
        <f t="shared" si="88"/>
        <v>0</v>
      </c>
      <c r="BF235" s="26">
        <f t="shared" si="88"/>
        <v>0</v>
      </c>
      <c r="BH235" s="29">
        <f t="shared" si="89"/>
        <v>0</v>
      </c>
    </row>
    <row r="236" spans="1:77" s="19" customFormat="1" ht="12.75">
      <c r="A236"/>
      <c r="B236" s="40"/>
      <c r="C236" s="52" t="e">
        <f>#REF!</f>
        <v>#REF!</v>
      </c>
      <c r="D236"/>
      <c r="E236"/>
      <c r="F236"/>
      <c r="G236"/>
      <c r="H236"/>
      <c r="I236"/>
      <c r="J236"/>
      <c r="K236"/>
      <c r="L236"/>
      <c r="M236" s="2">
        <f t="shared" si="87"/>
        <v>0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 s="2">
        <f t="shared" si="90"/>
        <v>0</v>
      </c>
      <c r="AN236" s="2">
        <f t="shared" si="90"/>
        <v>0</v>
      </c>
      <c r="AO236"/>
      <c r="AP236"/>
      <c r="AQ236" s="2">
        <f t="shared" si="68"/>
        <v>0</v>
      </c>
      <c r="AR236"/>
      <c r="AS236" s="18"/>
      <c r="AT236" s="18"/>
      <c r="AU236"/>
      <c r="AV236"/>
      <c r="AW236"/>
      <c r="AX236"/>
      <c r="AY236"/>
      <c r="AZ236"/>
      <c r="BA236" s="68">
        <f t="shared" si="91"/>
        <v>0</v>
      </c>
      <c r="BB236" s="68">
        <f t="shared" si="91"/>
        <v>0</v>
      </c>
      <c r="BC236"/>
      <c r="BD236"/>
      <c r="BE236" s="26">
        <f t="shared" si="88"/>
        <v>0</v>
      </c>
      <c r="BF236" s="26">
        <f t="shared" si="88"/>
        <v>0</v>
      </c>
      <c r="BG236"/>
      <c r="BH236" s="29">
        <f t="shared" si="89"/>
        <v>0</v>
      </c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</row>
    <row r="237" spans="1:77" s="19" customFormat="1" ht="14.25">
      <c r="A237" s="10">
        <v>16</v>
      </c>
      <c r="B237" s="59" t="s">
        <v>17</v>
      </c>
      <c r="C237" s="8"/>
      <c r="D237" s="7"/>
      <c r="E237" s="7">
        <f aca="true" t="shared" si="92" ref="E237:M237">SUM(E238:E251)</f>
        <v>0</v>
      </c>
      <c r="F237" s="7">
        <f t="shared" si="92"/>
        <v>0</v>
      </c>
      <c r="G237" s="7">
        <f t="shared" si="92"/>
        <v>0</v>
      </c>
      <c r="H237" s="7">
        <f t="shared" si="92"/>
        <v>0</v>
      </c>
      <c r="I237" s="7">
        <f t="shared" si="92"/>
        <v>1350</v>
      </c>
      <c r="J237" s="7">
        <f t="shared" si="92"/>
        <v>0</v>
      </c>
      <c r="K237" s="7">
        <f t="shared" si="92"/>
        <v>0</v>
      </c>
      <c r="L237" s="7">
        <f t="shared" si="92"/>
        <v>0</v>
      </c>
      <c r="M237" s="7">
        <f t="shared" si="92"/>
        <v>1350</v>
      </c>
      <c r="N237" s="28">
        <v>1350</v>
      </c>
      <c r="O237" s="7">
        <f aca="true" t="shared" si="93" ref="O237:AN237">SUM(O238:O251)</f>
        <v>0</v>
      </c>
      <c r="P237" s="7">
        <f t="shared" si="93"/>
        <v>0</v>
      </c>
      <c r="Q237" s="7">
        <f t="shared" si="93"/>
        <v>0</v>
      </c>
      <c r="R237" s="7">
        <f t="shared" si="93"/>
        <v>0</v>
      </c>
      <c r="S237" s="7">
        <f t="shared" si="93"/>
        <v>0</v>
      </c>
      <c r="T237" s="7">
        <f t="shared" si="93"/>
        <v>0</v>
      </c>
      <c r="U237" s="7">
        <f t="shared" si="93"/>
        <v>0</v>
      </c>
      <c r="V237" s="7">
        <f t="shared" si="93"/>
        <v>0</v>
      </c>
      <c r="W237" s="7">
        <f t="shared" si="93"/>
        <v>0</v>
      </c>
      <c r="X237" s="7">
        <f t="shared" si="93"/>
        <v>0</v>
      </c>
      <c r="Y237" s="7">
        <f t="shared" si="93"/>
        <v>0</v>
      </c>
      <c r="Z237" s="7">
        <f t="shared" si="93"/>
        <v>0</v>
      </c>
      <c r="AA237" s="7">
        <f t="shared" si="93"/>
        <v>0</v>
      </c>
      <c r="AB237" s="7">
        <f t="shared" si="93"/>
        <v>0</v>
      </c>
      <c r="AC237" s="7">
        <f t="shared" si="93"/>
        <v>0</v>
      </c>
      <c r="AD237" s="7">
        <f t="shared" si="93"/>
        <v>0</v>
      </c>
      <c r="AE237" s="7">
        <f t="shared" si="93"/>
        <v>0</v>
      </c>
      <c r="AF237" s="7">
        <f t="shared" si="93"/>
        <v>0</v>
      </c>
      <c r="AG237" s="7">
        <f t="shared" si="93"/>
        <v>0</v>
      </c>
      <c r="AH237" s="7">
        <f t="shared" si="93"/>
        <v>0</v>
      </c>
      <c r="AI237" s="7">
        <f t="shared" si="93"/>
        <v>0</v>
      </c>
      <c r="AJ237" s="7">
        <f t="shared" si="93"/>
        <v>0</v>
      </c>
      <c r="AK237" s="7">
        <f t="shared" si="93"/>
        <v>0</v>
      </c>
      <c r="AL237" s="7">
        <f t="shared" si="93"/>
        <v>0</v>
      </c>
      <c r="AM237" s="7">
        <f>SUM(AM238:AM251)</f>
        <v>0</v>
      </c>
      <c r="AN237" s="7">
        <f t="shared" si="93"/>
        <v>0</v>
      </c>
      <c r="AO237" s="9"/>
      <c r="AP237" s="9"/>
      <c r="AQ237" s="7">
        <f>SUM(AQ238:AQ251)</f>
        <v>1350</v>
      </c>
      <c r="AR237" s="9"/>
      <c r="AS237" s="50"/>
      <c r="AT237" s="50"/>
      <c r="AU237" s="8">
        <f aca="true" t="shared" si="94" ref="AU237:BC237">SUM(AU238:AU251)</f>
        <v>0</v>
      </c>
      <c r="AV237" s="8">
        <f t="shared" si="94"/>
        <v>0</v>
      </c>
      <c r="AW237" s="8">
        <f t="shared" si="94"/>
        <v>0</v>
      </c>
      <c r="AX237" s="8">
        <f t="shared" si="94"/>
        <v>0</v>
      </c>
      <c r="AY237" s="8">
        <f t="shared" si="94"/>
        <v>0</v>
      </c>
      <c r="AZ237" s="8">
        <f t="shared" si="94"/>
        <v>0</v>
      </c>
      <c r="BA237" s="8">
        <f t="shared" si="94"/>
        <v>0</v>
      </c>
      <c r="BB237" s="8">
        <f t="shared" si="94"/>
        <v>0</v>
      </c>
      <c r="BC237" s="8">
        <f t="shared" si="94"/>
        <v>0</v>
      </c>
      <c r="BD237" s="8">
        <f>SUM(BD238:BD251)</f>
        <v>0</v>
      </c>
      <c r="BE237" s="8">
        <f>SUM(BE238:BE251)</f>
        <v>0</v>
      </c>
      <c r="BF237" s="8">
        <f>SUM(BF238:BF251)</f>
        <v>0</v>
      </c>
      <c r="BG237" s="8"/>
      <c r="BH237" s="8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s="19" customFormat="1" ht="12.75">
      <c r="A238"/>
      <c r="B238" s="58" t="s">
        <v>33</v>
      </c>
      <c r="C238" s="52" t="e">
        <f>#REF!</f>
        <v>#REF!</v>
      </c>
      <c r="D238" s="38">
        <v>30</v>
      </c>
      <c r="E238"/>
      <c r="F238"/>
      <c r="G238"/>
      <c r="H238"/>
      <c r="I238">
        <f>D238*45</f>
        <v>1350</v>
      </c>
      <c r="J238"/>
      <c r="K238"/>
      <c r="L238"/>
      <c r="M238" s="2">
        <f t="shared" si="87"/>
        <v>1350</v>
      </c>
      <c r="N238" s="19">
        <f>N237-M237</f>
        <v>0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 s="2">
        <f aca="true" t="shared" si="95" ref="AM238:AN251">O238+Q238+S238+U238+W238+Y238+AA238+AC238+AE238+AG238+AI238+AK238</f>
        <v>0</v>
      </c>
      <c r="AN238" s="2">
        <f t="shared" si="95"/>
        <v>0</v>
      </c>
      <c r="AO238"/>
      <c r="AP238"/>
      <c r="AQ238" s="2">
        <f aca="true" t="shared" si="96" ref="AQ238:AQ251">M238-AN238</f>
        <v>1350</v>
      </c>
      <c r="AR238"/>
      <c r="AS238" s="18"/>
      <c r="AT238" s="18"/>
      <c r="AU238"/>
      <c r="AV238"/>
      <c r="AW238"/>
      <c r="AX238"/>
      <c r="AY238"/>
      <c r="AZ238"/>
      <c r="BA238" s="68">
        <f aca="true" t="shared" si="97" ref="BA238:BA251">AM238</f>
        <v>0</v>
      </c>
      <c r="BB238" s="68">
        <f aca="true" t="shared" si="98" ref="BB238:BB251">AN238</f>
        <v>0</v>
      </c>
      <c r="BC238"/>
      <c r="BD238"/>
      <c r="BE238" s="26">
        <f aca="true" t="shared" si="99" ref="BE238:BF251">AU238+AW238+AY238+BA238+BC238</f>
        <v>0</v>
      </c>
      <c r="BF238" s="26">
        <f t="shared" si="99"/>
        <v>0</v>
      </c>
      <c r="BG238"/>
      <c r="BH238" s="29">
        <f aca="true" t="shared" si="100" ref="BH238:BH243">BF238-AN238</f>
        <v>0</v>
      </c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</row>
    <row r="239" spans="1:77" s="19" customFormat="1" ht="12.75">
      <c r="A239"/>
      <c r="B239" s="58" t="s">
        <v>275</v>
      </c>
      <c r="C239" s="52" t="e">
        <f>#REF!</f>
        <v>#REF!</v>
      </c>
      <c r="D239"/>
      <c r="E239"/>
      <c r="F239"/>
      <c r="G239"/>
      <c r="H239"/>
      <c r="I239"/>
      <c r="J239"/>
      <c r="K239"/>
      <c r="L239"/>
      <c r="M239" s="2">
        <f t="shared" si="87"/>
        <v>0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 s="2">
        <f t="shared" si="95"/>
        <v>0</v>
      </c>
      <c r="AN239" s="2">
        <f t="shared" si="95"/>
        <v>0</v>
      </c>
      <c r="AO239"/>
      <c r="AP239"/>
      <c r="AQ239" s="2">
        <f t="shared" si="96"/>
        <v>0</v>
      </c>
      <c r="AR239"/>
      <c r="AS239" s="18"/>
      <c r="AT239" s="18"/>
      <c r="AU239"/>
      <c r="AV239"/>
      <c r="AW239"/>
      <c r="AX239"/>
      <c r="AY239"/>
      <c r="AZ239"/>
      <c r="BA239" s="68">
        <f t="shared" si="97"/>
        <v>0</v>
      </c>
      <c r="BB239" s="68">
        <f t="shared" si="98"/>
        <v>0</v>
      </c>
      <c r="BC239"/>
      <c r="BD239"/>
      <c r="BE239" s="26">
        <f t="shared" si="99"/>
        <v>0</v>
      </c>
      <c r="BF239" s="26">
        <f t="shared" si="99"/>
        <v>0</v>
      </c>
      <c r="BG239"/>
      <c r="BH239" s="29">
        <f t="shared" si="100"/>
        <v>0</v>
      </c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</row>
    <row r="240" spans="2:60" s="19" customFormat="1" ht="12.75">
      <c r="B240" s="58" t="s">
        <v>84</v>
      </c>
      <c r="C240" s="52" t="e">
        <f>#REF!</f>
        <v>#REF!</v>
      </c>
      <c r="M240" s="26">
        <f t="shared" si="87"/>
        <v>0</v>
      </c>
      <c r="AM240" s="26">
        <f t="shared" si="95"/>
        <v>0</v>
      </c>
      <c r="AN240" s="26">
        <f t="shared" si="95"/>
        <v>0</v>
      </c>
      <c r="AQ240" s="26">
        <f t="shared" si="96"/>
        <v>0</v>
      </c>
      <c r="AS240" s="18"/>
      <c r="AT240" s="18"/>
      <c r="BA240" s="68">
        <f t="shared" si="97"/>
        <v>0</v>
      </c>
      <c r="BB240" s="68">
        <f t="shared" si="98"/>
        <v>0</v>
      </c>
      <c r="BE240" s="26">
        <f t="shared" si="99"/>
        <v>0</v>
      </c>
      <c r="BF240" s="26">
        <f t="shared" si="99"/>
        <v>0</v>
      </c>
      <c r="BH240" s="29">
        <f t="shared" si="100"/>
        <v>0</v>
      </c>
    </row>
    <row r="241" spans="2:60" s="19" customFormat="1" ht="12.75">
      <c r="B241" s="58" t="s">
        <v>35</v>
      </c>
      <c r="C241" s="52" t="e">
        <f>#REF!</f>
        <v>#REF!</v>
      </c>
      <c r="M241" s="26">
        <f t="shared" si="87"/>
        <v>0</v>
      </c>
      <c r="AM241" s="26">
        <f t="shared" si="95"/>
        <v>0</v>
      </c>
      <c r="AN241" s="26">
        <f t="shared" si="95"/>
        <v>0</v>
      </c>
      <c r="AQ241" s="26">
        <f t="shared" si="96"/>
        <v>0</v>
      </c>
      <c r="AS241" s="18"/>
      <c r="AT241" s="18"/>
      <c r="BA241" s="68">
        <f t="shared" si="97"/>
        <v>0</v>
      </c>
      <c r="BB241" s="68">
        <f t="shared" si="98"/>
        <v>0</v>
      </c>
      <c r="BE241" s="26">
        <f t="shared" si="99"/>
        <v>0</v>
      </c>
      <c r="BF241" s="26">
        <f t="shared" si="99"/>
        <v>0</v>
      </c>
      <c r="BH241" s="29">
        <f t="shared" si="100"/>
        <v>0</v>
      </c>
    </row>
    <row r="242" spans="2:60" s="19" customFormat="1" ht="12.75">
      <c r="B242" s="40" t="s">
        <v>32</v>
      </c>
      <c r="C242" s="52" t="e">
        <f>#REF!</f>
        <v>#REF!</v>
      </c>
      <c r="M242" s="26">
        <f t="shared" si="87"/>
        <v>0</v>
      </c>
      <c r="AM242" s="26">
        <f t="shared" si="95"/>
        <v>0</v>
      </c>
      <c r="AN242" s="26">
        <f t="shared" si="95"/>
        <v>0</v>
      </c>
      <c r="AQ242" s="26">
        <f t="shared" si="96"/>
        <v>0</v>
      </c>
      <c r="AS242" s="18"/>
      <c r="AT242" s="18"/>
      <c r="BA242" s="68">
        <f t="shared" si="97"/>
        <v>0</v>
      </c>
      <c r="BB242" s="68">
        <f t="shared" si="98"/>
        <v>0</v>
      </c>
      <c r="BE242" s="26">
        <f t="shared" si="99"/>
        <v>0</v>
      </c>
      <c r="BF242" s="26">
        <f t="shared" si="99"/>
        <v>0</v>
      </c>
      <c r="BH242" s="29">
        <f t="shared" si="100"/>
        <v>0</v>
      </c>
    </row>
    <row r="243" spans="1:77" s="19" customFormat="1" ht="12.75">
      <c r="A243"/>
      <c r="B243" s="40"/>
      <c r="C243" s="52" t="e">
        <f>#REF!</f>
        <v>#REF!</v>
      </c>
      <c r="D243"/>
      <c r="E243"/>
      <c r="F243"/>
      <c r="G243"/>
      <c r="H243"/>
      <c r="I243"/>
      <c r="J243"/>
      <c r="K243"/>
      <c r="L243"/>
      <c r="M243" s="2">
        <f t="shared" si="87"/>
        <v>0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 s="2">
        <f t="shared" si="95"/>
        <v>0</v>
      </c>
      <c r="AN243" s="2">
        <f t="shared" si="95"/>
        <v>0</v>
      </c>
      <c r="AO243"/>
      <c r="AP243"/>
      <c r="AQ243" s="2">
        <f t="shared" si="96"/>
        <v>0</v>
      </c>
      <c r="AR243"/>
      <c r="AS243" s="18"/>
      <c r="AT243" s="18"/>
      <c r="AU243"/>
      <c r="AV243"/>
      <c r="AW243"/>
      <c r="AX243"/>
      <c r="AY243"/>
      <c r="AZ243"/>
      <c r="BA243" s="68">
        <f t="shared" si="97"/>
        <v>0</v>
      </c>
      <c r="BB243" s="68">
        <f t="shared" si="98"/>
        <v>0</v>
      </c>
      <c r="BC243"/>
      <c r="BD243"/>
      <c r="BE243" s="26">
        <f t="shared" si="99"/>
        <v>0</v>
      </c>
      <c r="BF243" s="26">
        <f t="shared" si="99"/>
        <v>0</v>
      </c>
      <c r="BG243"/>
      <c r="BH243" s="29">
        <f t="shared" si="100"/>
        <v>0</v>
      </c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</row>
    <row r="244" spans="1:77" s="19" customFormat="1" ht="12.75">
      <c r="A244"/>
      <c r="B244" s="40"/>
      <c r="C244" s="52" t="e">
        <f>#REF!</f>
        <v>#REF!</v>
      </c>
      <c r="D244"/>
      <c r="E244"/>
      <c r="F244"/>
      <c r="G244"/>
      <c r="H244"/>
      <c r="I244"/>
      <c r="J244"/>
      <c r="K244"/>
      <c r="L244"/>
      <c r="M244" s="2">
        <f t="shared" si="87"/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 s="2">
        <f t="shared" si="95"/>
        <v>0</v>
      </c>
      <c r="AN244" s="2">
        <f t="shared" si="95"/>
        <v>0</v>
      </c>
      <c r="AO244"/>
      <c r="AP244"/>
      <c r="AQ244" s="2">
        <f t="shared" si="96"/>
        <v>0</v>
      </c>
      <c r="AR244"/>
      <c r="AS244" s="18"/>
      <c r="AT244" s="18"/>
      <c r="AU244"/>
      <c r="AV244"/>
      <c r="AW244"/>
      <c r="AX244"/>
      <c r="AY244"/>
      <c r="AZ244"/>
      <c r="BA244" s="68">
        <f t="shared" si="97"/>
        <v>0</v>
      </c>
      <c r="BB244" s="68">
        <f t="shared" si="98"/>
        <v>0</v>
      </c>
      <c r="BC244"/>
      <c r="BD244"/>
      <c r="BE244" s="26">
        <f t="shared" si="99"/>
        <v>0</v>
      </c>
      <c r="BF244" s="26">
        <f t="shared" si="99"/>
        <v>0</v>
      </c>
      <c r="BG244"/>
      <c r="BH244" s="29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</row>
    <row r="245" spans="1:77" s="19" customFormat="1" ht="12.75">
      <c r="A245"/>
      <c r="B245" s="40"/>
      <c r="C245" s="52" t="e">
        <f>#REF!</f>
        <v>#REF!</v>
      </c>
      <c r="D245"/>
      <c r="E245"/>
      <c r="F245"/>
      <c r="G245"/>
      <c r="H245"/>
      <c r="I245"/>
      <c r="J245"/>
      <c r="K245"/>
      <c r="L245"/>
      <c r="M245" s="2">
        <f t="shared" si="87"/>
        <v>0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 s="2">
        <f t="shared" si="95"/>
        <v>0</v>
      </c>
      <c r="AN245" s="2">
        <f t="shared" si="95"/>
        <v>0</v>
      </c>
      <c r="AO245"/>
      <c r="AP245"/>
      <c r="AQ245" s="2">
        <f t="shared" si="96"/>
        <v>0</v>
      </c>
      <c r="AR245"/>
      <c r="AS245" s="18"/>
      <c r="AT245" s="18"/>
      <c r="AU245"/>
      <c r="AV245"/>
      <c r="AW245"/>
      <c r="AX245"/>
      <c r="AY245"/>
      <c r="AZ245"/>
      <c r="BA245" s="68">
        <f t="shared" si="97"/>
        <v>0</v>
      </c>
      <c r="BB245" s="68">
        <f t="shared" si="98"/>
        <v>0</v>
      </c>
      <c r="BC245"/>
      <c r="BD245"/>
      <c r="BE245" s="26">
        <f t="shared" si="99"/>
        <v>0</v>
      </c>
      <c r="BF245" s="26">
        <f t="shared" si="99"/>
        <v>0</v>
      </c>
      <c r="BG245"/>
      <c r="BH245" s="29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</row>
    <row r="246" spans="1:77" s="19" customFormat="1" ht="12.75">
      <c r="A246"/>
      <c r="B246" s="40"/>
      <c r="C246" s="52" t="e">
        <f>#REF!</f>
        <v>#REF!</v>
      </c>
      <c r="D246"/>
      <c r="E246"/>
      <c r="F246"/>
      <c r="G246"/>
      <c r="H246"/>
      <c r="I246"/>
      <c r="J246"/>
      <c r="K246"/>
      <c r="L246"/>
      <c r="M246" s="2">
        <f t="shared" si="87"/>
        <v>0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 s="2">
        <f t="shared" si="95"/>
        <v>0</v>
      </c>
      <c r="AN246" s="2">
        <f t="shared" si="95"/>
        <v>0</v>
      </c>
      <c r="AO246"/>
      <c r="AP246"/>
      <c r="AQ246" s="2">
        <f t="shared" si="96"/>
        <v>0</v>
      </c>
      <c r="AR246"/>
      <c r="AS246" s="18"/>
      <c r="AT246" s="18"/>
      <c r="AU246"/>
      <c r="AV246"/>
      <c r="AW246"/>
      <c r="AX246"/>
      <c r="AY246"/>
      <c r="AZ246"/>
      <c r="BA246" s="68">
        <f t="shared" si="97"/>
        <v>0</v>
      </c>
      <c r="BB246" s="68">
        <f t="shared" si="98"/>
        <v>0</v>
      </c>
      <c r="BC246"/>
      <c r="BD246"/>
      <c r="BE246" s="26">
        <f t="shared" si="99"/>
        <v>0</v>
      </c>
      <c r="BF246" s="26">
        <f t="shared" si="99"/>
        <v>0</v>
      </c>
      <c r="BG246"/>
      <c r="BH246" s="29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</row>
    <row r="247" spans="1:77" s="19" customFormat="1" ht="12.75">
      <c r="A247"/>
      <c r="B247" s="40"/>
      <c r="C247" s="52" t="e">
        <f>#REF!</f>
        <v>#REF!</v>
      </c>
      <c r="D247"/>
      <c r="E247"/>
      <c r="F247"/>
      <c r="G247"/>
      <c r="H247"/>
      <c r="I247"/>
      <c r="J247"/>
      <c r="K247"/>
      <c r="L247"/>
      <c r="M247" s="2">
        <f t="shared" si="87"/>
        <v>0</v>
      </c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 s="2">
        <f t="shared" si="95"/>
        <v>0</v>
      </c>
      <c r="AN247" s="2">
        <f t="shared" si="95"/>
        <v>0</v>
      </c>
      <c r="AO247"/>
      <c r="AP247"/>
      <c r="AQ247" s="2">
        <f t="shared" si="96"/>
        <v>0</v>
      </c>
      <c r="AR247"/>
      <c r="AS247" s="18"/>
      <c r="AT247" s="18"/>
      <c r="AU247"/>
      <c r="AV247"/>
      <c r="AW247"/>
      <c r="AX247"/>
      <c r="AY247"/>
      <c r="AZ247"/>
      <c r="BA247" s="68">
        <f t="shared" si="97"/>
        <v>0</v>
      </c>
      <c r="BB247" s="68">
        <f t="shared" si="98"/>
        <v>0</v>
      </c>
      <c r="BC247"/>
      <c r="BD247"/>
      <c r="BE247" s="26">
        <f t="shared" si="99"/>
        <v>0</v>
      </c>
      <c r="BF247" s="26">
        <f t="shared" si="99"/>
        <v>0</v>
      </c>
      <c r="BG247"/>
      <c r="BH247" s="29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</row>
    <row r="248" spans="3:60" ht="12.75">
      <c r="C248" s="52" t="e">
        <f>#REF!</f>
        <v>#REF!</v>
      </c>
      <c r="M248" s="2">
        <f t="shared" si="87"/>
        <v>0</v>
      </c>
      <c r="AM248" s="2">
        <f t="shared" si="95"/>
        <v>0</v>
      </c>
      <c r="AN248" s="2">
        <f t="shared" si="95"/>
        <v>0</v>
      </c>
      <c r="AQ248" s="2">
        <f t="shared" si="96"/>
        <v>0</v>
      </c>
      <c r="BA248" s="68">
        <f t="shared" si="97"/>
        <v>0</v>
      </c>
      <c r="BB248" s="68">
        <f t="shared" si="98"/>
        <v>0</v>
      </c>
      <c r="BE248" s="26">
        <f t="shared" si="99"/>
        <v>0</v>
      </c>
      <c r="BF248" s="26">
        <f t="shared" si="99"/>
        <v>0</v>
      </c>
      <c r="BH248" s="29"/>
    </row>
    <row r="249" spans="3:60" ht="12.75">
      <c r="C249" s="52" t="e">
        <f>#REF!</f>
        <v>#REF!</v>
      </c>
      <c r="M249" s="2">
        <f t="shared" si="87"/>
        <v>0</v>
      </c>
      <c r="AM249" s="2">
        <f t="shared" si="95"/>
        <v>0</v>
      </c>
      <c r="AN249" s="2">
        <f t="shared" si="95"/>
        <v>0</v>
      </c>
      <c r="AQ249" s="2">
        <f t="shared" si="96"/>
        <v>0</v>
      </c>
      <c r="BA249" s="68">
        <f t="shared" si="97"/>
        <v>0</v>
      </c>
      <c r="BB249" s="68">
        <f t="shared" si="98"/>
        <v>0</v>
      </c>
      <c r="BE249" s="26">
        <f t="shared" si="99"/>
        <v>0</v>
      </c>
      <c r="BF249" s="26">
        <f t="shared" si="99"/>
        <v>0</v>
      </c>
      <c r="BH249" s="29"/>
    </row>
    <row r="250" spans="1:77" s="19" customFormat="1" ht="12.75">
      <c r="A250"/>
      <c r="B250" s="40"/>
      <c r="C250" s="52" t="e">
        <f>#REF!</f>
        <v>#REF!</v>
      </c>
      <c r="D250"/>
      <c r="E250"/>
      <c r="F250"/>
      <c r="G250"/>
      <c r="H250"/>
      <c r="I250"/>
      <c r="J250"/>
      <c r="K250"/>
      <c r="L250"/>
      <c r="M250" s="2">
        <f t="shared" si="87"/>
        <v>0</v>
      </c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 s="2">
        <f t="shared" si="95"/>
        <v>0</v>
      </c>
      <c r="AN250" s="2">
        <f t="shared" si="95"/>
        <v>0</v>
      </c>
      <c r="AO250"/>
      <c r="AP250"/>
      <c r="AQ250" s="2">
        <f t="shared" si="96"/>
        <v>0</v>
      </c>
      <c r="AR250"/>
      <c r="AS250" s="18"/>
      <c r="AT250" s="18"/>
      <c r="AU250"/>
      <c r="AV250"/>
      <c r="AW250"/>
      <c r="AX250"/>
      <c r="AY250"/>
      <c r="AZ250"/>
      <c r="BA250" s="68">
        <f t="shared" si="97"/>
        <v>0</v>
      </c>
      <c r="BB250" s="68">
        <f t="shared" si="98"/>
        <v>0</v>
      </c>
      <c r="BC250"/>
      <c r="BD250"/>
      <c r="BE250" s="26">
        <f t="shared" si="99"/>
        <v>0</v>
      </c>
      <c r="BF250" s="26">
        <f t="shared" si="99"/>
        <v>0</v>
      </c>
      <c r="BG250"/>
      <c r="BH250" s="29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</row>
    <row r="251" spans="3:60" ht="12.75">
      <c r="C251" s="52" t="e">
        <f>#REF!</f>
        <v>#REF!</v>
      </c>
      <c r="M251" s="2">
        <f t="shared" si="87"/>
        <v>0</v>
      </c>
      <c r="AM251" s="2">
        <f t="shared" si="95"/>
        <v>0</v>
      </c>
      <c r="AN251" s="2">
        <f t="shared" si="95"/>
        <v>0</v>
      </c>
      <c r="AQ251" s="2">
        <f t="shared" si="96"/>
        <v>0</v>
      </c>
      <c r="BA251" s="68">
        <f t="shared" si="97"/>
        <v>0</v>
      </c>
      <c r="BB251" s="68">
        <f t="shared" si="98"/>
        <v>0</v>
      </c>
      <c r="BE251" s="26">
        <f t="shared" si="99"/>
        <v>0</v>
      </c>
      <c r="BF251" s="26">
        <f t="shared" si="99"/>
        <v>0</v>
      </c>
      <c r="BH251" s="29"/>
    </row>
    <row r="252" spans="1:77" ht="14.25">
      <c r="A252" s="10">
        <v>17</v>
      </c>
      <c r="B252" s="59" t="s">
        <v>268</v>
      </c>
      <c r="C252" s="8"/>
      <c r="D252" s="7"/>
      <c r="E252" s="7">
        <f>SUM(E253:E269)</f>
        <v>0</v>
      </c>
      <c r="F252" s="7">
        <f aca="true" t="shared" si="101" ref="F252:L252">SUM(F253:F269)</f>
        <v>0</v>
      </c>
      <c r="G252" s="7">
        <f t="shared" si="101"/>
        <v>0</v>
      </c>
      <c r="H252" s="7">
        <f t="shared" si="101"/>
        <v>0</v>
      </c>
      <c r="I252" s="7">
        <f t="shared" si="101"/>
        <v>0</v>
      </c>
      <c r="J252" s="7">
        <f t="shared" si="101"/>
        <v>0</v>
      </c>
      <c r="K252" s="7">
        <f t="shared" si="101"/>
        <v>0</v>
      </c>
      <c r="L252" s="7">
        <f t="shared" si="101"/>
        <v>0</v>
      </c>
      <c r="M252" s="9"/>
      <c r="N252" s="28"/>
      <c r="O252" s="7">
        <f>SUM(O253:O269)</f>
        <v>0</v>
      </c>
      <c r="P252" s="7">
        <f aca="true" t="shared" si="102" ref="P252:AJ252">SUM(P253:P269)</f>
        <v>0</v>
      </c>
      <c r="Q252" s="7">
        <f t="shared" si="102"/>
        <v>0</v>
      </c>
      <c r="R252" s="7">
        <f t="shared" si="102"/>
        <v>0</v>
      </c>
      <c r="S252" s="7">
        <f t="shared" si="102"/>
        <v>0</v>
      </c>
      <c r="T252" s="7">
        <f t="shared" si="102"/>
        <v>0</v>
      </c>
      <c r="U252" s="7">
        <f t="shared" si="102"/>
        <v>0</v>
      </c>
      <c r="V252" s="7">
        <f t="shared" si="102"/>
        <v>0</v>
      </c>
      <c r="W252" s="7">
        <f t="shared" si="102"/>
        <v>0</v>
      </c>
      <c r="X252" s="7">
        <f t="shared" si="102"/>
        <v>0</v>
      </c>
      <c r="Y252" s="7">
        <f t="shared" si="102"/>
        <v>0</v>
      </c>
      <c r="Z252" s="7">
        <f t="shared" si="102"/>
        <v>0</v>
      </c>
      <c r="AA252" s="7">
        <f t="shared" si="102"/>
        <v>0</v>
      </c>
      <c r="AB252" s="7">
        <f t="shared" si="102"/>
        <v>0</v>
      </c>
      <c r="AC252" s="7">
        <f t="shared" si="102"/>
        <v>0</v>
      </c>
      <c r="AD252" s="7">
        <f t="shared" si="102"/>
        <v>0</v>
      </c>
      <c r="AE252" s="7">
        <f t="shared" si="102"/>
        <v>0</v>
      </c>
      <c r="AF252" s="7">
        <f t="shared" si="102"/>
        <v>0</v>
      </c>
      <c r="AG252" s="7">
        <f t="shared" si="102"/>
        <v>0</v>
      </c>
      <c r="AH252" s="7">
        <f t="shared" si="102"/>
        <v>0</v>
      </c>
      <c r="AI252" s="7">
        <f t="shared" si="102"/>
        <v>0</v>
      </c>
      <c r="AJ252" s="7">
        <f t="shared" si="102"/>
        <v>0</v>
      </c>
      <c r="AK252" s="7">
        <f>SUM(AK253:AK269)</f>
        <v>0</v>
      </c>
      <c r="AL252" s="7">
        <f>SUM(AL253:AL269)</f>
        <v>0</v>
      </c>
      <c r="AM252" s="7">
        <f>SUM(AM253:AM269)</f>
        <v>0</v>
      </c>
      <c r="AN252" s="7">
        <f>SUM(AN253:AN269)</f>
        <v>0</v>
      </c>
      <c r="AO252" s="9"/>
      <c r="AP252" s="9"/>
      <c r="AQ252" s="7">
        <f>SUM(AQ253:AQ269)</f>
        <v>0</v>
      </c>
      <c r="AR252" s="9"/>
      <c r="AS252" s="50"/>
      <c r="AT252" s="50"/>
      <c r="AU252" s="8">
        <f aca="true" t="shared" si="103" ref="AU252:BD252">SUM(AU253:AU269)</f>
        <v>0</v>
      </c>
      <c r="AV252" s="8">
        <f t="shared" si="103"/>
        <v>0</v>
      </c>
      <c r="AW252" s="8">
        <f t="shared" si="103"/>
        <v>0</v>
      </c>
      <c r="AX252" s="8">
        <f t="shared" si="103"/>
        <v>0</v>
      </c>
      <c r="AY252" s="8">
        <f t="shared" si="103"/>
        <v>0</v>
      </c>
      <c r="AZ252" s="8">
        <f t="shared" si="103"/>
        <v>0</v>
      </c>
      <c r="BA252" s="8">
        <f t="shared" si="103"/>
        <v>0</v>
      </c>
      <c r="BB252" s="8">
        <f t="shared" si="103"/>
        <v>0</v>
      </c>
      <c r="BC252" s="8">
        <f t="shared" si="103"/>
        <v>0</v>
      </c>
      <c r="BD252" s="8">
        <f t="shared" si="103"/>
        <v>0</v>
      </c>
      <c r="BE252" s="8">
        <f>SUM(BE253:BE269)</f>
        <v>0</v>
      </c>
      <c r="BF252" s="8">
        <f>SUM(BF253:BF269)</f>
        <v>0</v>
      </c>
      <c r="BG252" s="8"/>
      <c r="BH252" s="8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2:60" ht="12.75">
      <c r="B253" s="58" t="s">
        <v>221</v>
      </c>
      <c r="C253" s="52" t="e">
        <f>#REF!</f>
        <v>#REF!</v>
      </c>
      <c r="M253" s="2">
        <f aca="true" t="shared" si="104" ref="M253:M269">SUM(E253:L253)</f>
        <v>0</v>
      </c>
      <c r="AM253" s="2">
        <f aca="true" t="shared" si="105" ref="AM253:AN268">O253+Q253+S253+U253+W253+Y253+AA253+AC253+AE253+AG253+AI253+AK253</f>
        <v>0</v>
      </c>
      <c r="AN253" s="2">
        <f t="shared" si="105"/>
        <v>0</v>
      </c>
      <c r="AQ253" s="2">
        <f aca="true" t="shared" si="106" ref="AQ253:AQ269">M253-AN253</f>
        <v>0</v>
      </c>
      <c r="BA253" s="68">
        <f aca="true" t="shared" si="107" ref="BA253:BB268">AM253</f>
        <v>0</v>
      </c>
      <c r="BB253" s="68">
        <f t="shared" si="107"/>
        <v>0</v>
      </c>
      <c r="BE253" s="26">
        <f aca="true" t="shared" si="108" ref="BE253:BF268">AU253+AW253+AY253+BA253+BC253</f>
        <v>0</v>
      </c>
      <c r="BF253" s="26">
        <f t="shared" si="108"/>
        <v>0</v>
      </c>
      <c r="BH253" s="29">
        <f aca="true" t="shared" si="109" ref="BH253:BH264">BF253-AN253</f>
        <v>0</v>
      </c>
    </row>
    <row r="254" spans="2:60" ht="12.75">
      <c r="B254" s="58" t="s">
        <v>222</v>
      </c>
      <c r="C254" s="52" t="e">
        <f>#REF!</f>
        <v>#REF!</v>
      </c>
      <c r="M254" s="2">
        <f t="shared" si="104"/>
        <v>0</v>
      </c>
      <c r="AM254" s="2">
        <f t="shared" si="105"/>
        <v>0</v>
      </c>
      <c r="AN254" s="2">
        <f t="shared" si="105"/>
        <v>0</v>
      </c>
      <c r="AQ254" s="2">
        <f t="shared" si="106"/>
        <v>0</v>
      </c>
      <c r="BA254" s="68">
        <f t="shared" si="107"/>
        <v>0</v>
      </c>
      <c r="BB254" s="68">
        <f t="shared" si="107"/>
        <v>0</v>
      </c>
      <c r="BE254" s="26">
        <f t="shared" si="108"/>
        <v>0</v>
      </c>
      <c r="BF254" s="26">
        <f t="shared" si="108"/>
        <v>0</v>
      </c>
      <c r="BH254" s="29">
        <f t="shared" si="109"/>
        <v>0</v>
      </c>
    </row>
    <row r="255" spans="2:60" ht="12.75">
      <c r="B255" s="58" t="s">
        <v>223</v>
      </c>
      <c r="C255" s="52" t="e">
        <f>#REF!</f>
        <v>#REF!</v>
      </c>
      <c r="M255" s="2">
        <f t="shared" si="104"/>
        <v>0</v>
      </c>
      <c r="AM255" s="2">
        <f t="shared" si="105"/>
        <v>0</v>
      </c>
      <c r="AN255" s="2">
        <f t="shared" si="105"/>
        <v>0</v>
      </c>
      <c r="AQ255" s="2">
        <f t="shared" si="106"/>
        <v>0</v>
      </c>
      <c r="BA255" s="68">
        <f t="shared" si="107"/>
        <v>0</v>
      </c>
      <c r="BB255" s="68">
        <f t="shared" si="107"/>
        <v>0</v>
      </c>
      <c r="BE255" s="26">
        <f t="shared" si="108"/>
        <v>0</v>
      </c>
      <c r="BF255" s="26">
        <f t="shared" si="108"/>
        <v>0</v>
      </c>
      <c r="BH255" s="29">
        <f t="shared" si="109"/>
        <v>0</v>
      </c>
    </row>
    <row r="256" spans="2:60" ht="12.75">
      <c r="B256" s="58" t="s">
        <v>253</v>
      </c>
      <c r="C256" s="52" t="e">
        <f>#REF!</f>
        <v>#REF!</v>
      </c>
      <c r="M256" s="2">
        <f t="shared" si="104"/>
        <v>0</v>
      </c>
      <c r="AM256" s="2">
        <f t="shared" si="105"/>
        <v>0</v>
      </c>
      <c r="AN256" s="2">
        <f t="shared" si="105"/>
        <v>0</v>
      </c>
      <c r="AQ256" s="2">
        <f t="shared" si="106"/>
        <v>0</v>
      </c>
      <c r="BA256" s="68">
        <f t="shared" si="107"/>
        <v>0</v>
      </c>
      <c r="BB256" s="68">
        <f t="shared" si="107"/>
        <v>0</v>
      </c>
      <c r="BE256" s="26">
        <f t="shared" si="108"/>
        <v>0</v>
      </c>
      <c r="BF256" s="26">
        <f t="shared" si="108"/>
        <v>0</v>
      </c>
      <c r="BH256" s="29">
        <f t="shared" si="109"/>
        <v>0</v>
      </c>
    </row>
    <row r="257" spans="2:60" ht="12.75">
      <c r="B257" s="40" t="s">
        <v>104</v>
      </c>
      <c r="C257" s="52" t="e">
        <f>#REF!</f>
        <v>#REF!</v>
      </c>
      <c r="M257" s="2">
        <f t="shared" si="104"/>
        <v>0</v>
      </c>
      <c r="AM257" s="2">
        <f t="shared" si="105"/>
        <v>0</v>
      </c>
      <c r="AN257" s="2">
        <f t="shared" si="105"/>
        <v>0</v>
      </c>
      <c r="AQ257" s="2">
        <f t="shared" si="106"/>
        <v>0</v>
      </c>
      <c r="BA257" s="68">
        <f t="shared" si="107"/>
        <v>0</v>
      </c>
      <c r="BB257" s="68">
        <f t="shared" si="107"/>
        <v>0</v>
      </c>
      <c r="BE257" s="26">
        <f t="shared" si="108"/>
        <v>0</v>
      </c>
      <c r="BF257" s="26">
        <f t="shared" si="108"/>
        <v>0</v>
      </c>
      <c r="BH257" s="29">
        <f t="shared" si="109"/>
        <v>0</v>
      </c>
    </row>
    <row r="258" spans="2:60" ht="12.75">
      <c r="B258" s="40" t="s">
        <v>143</v>
      </c>
      <c r="C258" s="52" t="e">
        <f>#REF!</f>
        <v>#REF!</v>
      </c>
      <c r="M258" s="2">
        <f t="shared" si="104"/>
        <v>0</v>
      </c>
      <c r="AM258" s="2">
        <f t="shared" si="105"/>
        <v>0</v>
      </c>
      <c r="AN258" s="2">
        <f t="shared" si="105"/>
        <v>0</v>
      </c>
      <c r="AQ258" s="2">
        <f t="shared" si="106"/>
        <v>0</v>
      </c>
      <c r="BA258" s="68">
        <f t="shared" si="107"/>
        <v>0</v>
      </c>
      <c r="BB258" s="68">
        <f t="shared" si="107"/>
        <v>0</v>
      </c>
      <c r="BE258" s="26">
        <f t="shared" si="108"/>
        <v>0</v>
      </c>
      <c r="BF258" s="26">
        <f t="shared" si="108"/>
        <v>0</v>
      </c>
      <c r="BH258" s="29">
        <f t="shared" si="109"/>
        <v>0</v>
      </c>
    </row>
    <row r="259" spans="2:60" ht="12.75">
      <c r="B259" s="40" t="s">
        <v>233</v>
      </c>
      <c r="C259" s="52" t="e">
        <f>#REF!</f>
        <v>#REF!</v>
      </c>
      <c r="M259" s="2">
        <f t="shared" si="104"/>
        <v>0</v>
      </c>
      <c r="AM259" s="2">
        <f t="shared" si="105"/>
        <v>0</v>
      </c>
      <c r="AN259" s="2">
        <f t="shared" si="105"/>
        <v>0</v>
      </c>
      <c r="AQ259" s="2">
        <f t="shared" si="106"/>
        <v>0</v>
      </c>
      <c r="BA259" s="68">
        <f t="shared" si="107"/>
        <v>0</v>
      </c>
      <c r="BB259" s="68">
        <f t="shared" si="107"/>
        <v>0</v>
      </c>
      <c r="BE259" s="26">
        <f t="shared" si="108"/>
        <v>0</v>
      </c>
      <c r="BF259" s="26">
        <f t="shared" si="108"/>
        <v>0</v>
      </c>
      <c r="BH259" s="29">
        <f t="shared" si="109"/>
        <v>0</v>
      </c>
    </row>
    <row r="260" spans="2:60" ht="25.5" customHeight="1">
      <c r="B260" s="40" t="s">
        <v>52</v>
      </c>
      <c r="C260" s="52" t="e">
        <f>#REF!</f>
        <v>#REF!</v>
      </c>
      <c r="M260" s="2">
        <f t="shared" si="104"/>
        <v>0</v>
      </c>
      <c r="AM260" s="2">
        <f t="shared" si="105"/>
        <v>0</v>
      </c>
      <c r="AN260" s="2">
        <f t="shared" si="105"/>
        <v>0</v>
      </c>
      <c r="AQ260" s="2">
        <f t="shared" si="106"/>
        <v>0</v>
      </c>
      <c r="BA260" s="68">
        <f t="shared" si="107"/>
        <v>0</v>
      </c>
      <c r="BB260" s="68">
        <f t="shared" si="107"/>
        <v>0</v>
      </c>
      <c r="BE260" s="26">
        <f t="shared" si="108"/>
        <v>0</v>
      </c>
      <c r="BF260" s="26">
        <f t="shared" si="108"/>
        <v>0</v>
      </c>
      <c r="BH260" s="29">
        <f t="shared" si="109"/>
        <v>0</v>
      </c>
    </row>
    <row r="261" spans="2:60" ht="12.75">
      <c r="B261" s="40" t="s">
        <v>103</v>
      </c>
      <c r="C261" s="52" t="e">
        <f>#REF!</f>
        <v>#REF!</v>
      </c>
      <c r="M261" s="2">
        <f t="shared" si="104"/>
        <v>0</v>
      </c>
      <c r="AM261" s="2">
        <f t="shared" si="105"/>
        <v>0</v>
      </c>
      <c r="AN261" s="2">
        <f t="shared" si="105"/>
        <v>0</v>
      </c>
      <c r="AQ261" s="2">
        <f t="shared" si="106"/>
        <v>0</v>
      </c>
      <c r="BA261" s="68">
        <f t="shared" si="107"/>
        <v>0</v>
      </c>
      <c r="BB261" s="68">
        <f t="shared" si="107"/>
        <v>0</v>
      </c>
      <c r="BE261" s="26">
        <f t="shared" si="108"/>
        <v>0</v>
      </c>
      <c r="BF261" s="26">
        <f t="shared" si="108"/>
        <v>0</v>
      </c>
      <c r="BH261" s="29">
        <f t="shared" si="109"/>
        <v>0</v>
      </c>
    </row>
    <row r="262" spans="2:60" ht="14.25" customHeight="1">
      <c r="B262" s="40" t="s">
        <v>235</v>
      </c>
      <c r="C262" s="52" t="e">
        <f>#REF!</f>
        <v>#REF!</v>
      </c>
      <c r="M262" s="2">
        <f t="shared" si="104"/>
        <v>0</v>
      </c>
      <c r="AM262" s="2">
        <f t="shared" si="105"/>
        <v>0</v>
      </c>
      <c r="AN262" s="2">
        <f t="shared" si="105"/>
        <v>0</v>
      </c>
      <c r="AQ262" s="2">
        <f t="shared" si="106"/>
        <v>0</v>
      </c>
      <c r="BA262" s="68">
        <f t="shared" si="107"/>
        <v>0</v>
      </c>
      <c r="BB262" s="68">
        <f t="shared" si="107"/>
        <v>0</v>
      </c>
      <c r="BE262" s="26">
        <f t="shared" si="108"/>
        <v>0</v>
      </c>
      <c r="BF262" s="26">
        <f t="shared" si="108"/>
        <v>0</v>
      </c>
      <c r="BH262" s="29">
        <f t="shared" si="109"/>
        <v>0</v>
      </c>
    </row>
    <row r="263" spans="2:60" ht="12.75">
      <c r="B263" s="40" t="s">
        <v>182</v>
      </c>
      <c r="C263" s="52" t="e">
        <f>#REF!</f>
        <v>#REF!</v>
      </c>
      <c r="M263" s="2">
        <f t="shared" si="104"/>
        <v>0</v>
      </c>
      <c r="AM263" s="2">
        <f t="shared" si="105"/>
        <v>0</v>
      </c>
      <c r="AN263" s="2">
        <f t="shared" si="105"/>
        <v>0</v>
      </c>
      <c r="AQ263" s="2">
        <f t="shared" si="106"/>
        <v>0</v>
      </c>
      <c r="BA263" s="68">
        <f t="shared" si="107"/>
        <v>0</v>
      </c>
      <c r="BB263" s="68">
        <f t="shared" si="107"/>
        <v>0</v>
      </c>
      <c r="BE263" s="26">
        <f t="shared" si="108"/>
        <v>0</v>
      </c>
      <c r="BF263" s="26">
        <f t="shared" si="108"/>
        <v>0</v>
      </c>
      <c r="BH263" s="29">
        <f t="shared" si="109"/>
        <v>0</v>
      </c>
    </row>
    <row r="264" spans="3:60" ht="12.75">
      <c r="C264" s="52" t="e">
        <f>#REF!</f>
        <v>#REF!</v>
      </c>
      <c r="M264" s="2">
        <f t="shared" si="104"/>
        <v>0</v>
      </c>
      <c r="AM264" s="2">
        <f t="shared" si="105"/>
        <v>0</v>
      </c>
      <c r="AN264" s="2">
        <f t="shared" si="105"/>
        <v>0</v>
      </c>
      <c r="AQ264" s="2">
        <f t="shared" si="106"/>
        <v>0</v>
      </c>
      <c r="BA264" s="68">
        <f t="shared" si="107"/>
        <v>0</v>
      </c>
      <c r="BB264" s="68">
        <f t="shared" si="107"/>
        <v>0</v>
      </c>
      <c r="BE264" s="26">
        <f t="shared" si="108"/>
        <v>0</v>
      </c>
      <c r="BF264" s="26">
        <f t="shared" si="108"/>
        <v>0</v>
      </c>
      <c r="BH264" s="29">
        <f t="shared" si="109"/>
        <v>0</v>
      </c>
    </row>
    <row r="265" spans="2:60" ht="14.25" customHeight="1">
      <c r="B265" s="84" t="s">
        <v>300</v>
      </c>
      <c r="C265" s="52" t="e">
        <f>#REF!</f>
        <v>#REF!</v>
      </c>
      <c r="M265" s="2">
        <f t="shared" si="104"/>
        <v>0</v>
      </c>
      <c r="AM265" s="2">
        <f t="shared" si="105"/>
        <v>0</v>
      </c>
      <c r="AN265" s="2">
        <f t="shared" si="105"/>
        <v>0</v>
      </c>
      <c r="AQ265" s="2">
        <f t="shared" si="106"/>
        <v>0</v>
      </c>
      <c r="BA265" s="68">
        <f t="shared" si="107"/>
        <v>0</v>
      </c>
      <c r="BB265" s="68">
        <f t="shared" si="107"/>
        <v>0</v>
      </c>
      <c r="BE265" s="26">
        <f t="shared" si="108"/>
        <v>0</v>
      </c>
      <c r="BF265" s="26">
        <f t="shared" si="108"/>
        <v>0</v>
      </c>
      <c r="BH265" s="29">
        <f aca="true" t="shared" si="110" ref="BH265:BH277">BF265-AN265</f>
        <v>0</v>
      </c>
    </row>
    <row r="266" spans="2:60" ht="15">
      <c r="B266" s="84" t="s">
        <v>301</v>
      </c>
      <c r="C266" s="52" t="e">
        <f>#REF!</f>
        <v>#REF!</v>
      </c>
      <c r="M266" s="2">
        <f t="shared" si="104"/>
        <v>0</v>
      </c>
      <c r="AM266" s="2">
        <f t="shared" si="105"/>
        <v>0</v>
      </c>
      <c r="AN266" s="2">
        <f t="shared" si="105"/>
        <v>0</v>
      </c>
      <c r="AQ266" s="2">
        <f t="shared" si="106"/>
        <v>0</v>
      </c>
      <c r="BA266" s="68">
        <f t="shared" si="107"/>
        <v>0</v>
      </c>
      <c r="BB266" s="68">
        <f t="shared" si="107"/>
        <v>0</v>
      </c>
      <c r="BE266" s="26">
        <f t="shared" si="108"/>
        <v>0</v>
      </c>
      <c r="BF266" s="26">
        <f t="shared" si="108"/>
        <v>0</v>
      </c>
      <c r="BH266" s="29">
        <f t="shared" si="110"/>
        <v>0</v>
      </c>
    </row>
    <row r="267" spans="1:77" s="19" customFormat="1" ht="15">
      <c r="A267"/>
      <c r="B267" s="84" t="s">
        <v>302</v>
      </c>
      <c r="C267" s="52" t="e">
        <f>#REF!</f>
        <v>#REF!</v>
      </c>
      <c r="D267"/>
      <c r="E267"/>
      <c r="F267"/>
      <c r="G267"/>
      <c r="H267"/>
      <c r="I267"/>
      <c r="J267"/>
      <c r="K267"/>
      <c r="L267"/>
      <c r="M267" s="2">
        <f t="shared" si="104"/>
        <v>0</v>
      </c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 s="2">
        <f t="shared" si="105"/>
        <v>0</v>
      </c>
      <c r="AN267" s="2">
        <f t="shared" si="105"/>
        <v>0</v>
      </c>
      <c r="AO267"/>
      <c r="AP267"/>
      <c r="AQ267" s="2">
        <f t="shared" si="106"/>
        <v>0</v>
      </c>
      <c r="AR267"/>
      <c r="AS267" s="18"/>
      <c r="AT267" s="18"/>
      <c r="AU267"/>
      <c r="AV267"/>
      <c r="AW267"/>
      <c r="AX267"/>
      <c r="AY267"/>
      <c r="AZ267"/>
      <c r="BA267" s="68">
        <f t="shared" si="107"/>
        <v>0</v>
      </c>
      <c r="BB267" s="68">
        <f t="shared" si="107"/>
        <v>0</v>
      </c>
      <c r="BC267"/>
      <c r="BD267"/>
      <c r="BE267" s="26">
        <f t="shared" si="108"/>
        <v>0</v>
      </c>
      <c r="BF267" s="26">
        <f t="shared" si="108"/>
        <v>0</v>
      </c>
      <c r="BG267"/>
      <c r="BH267" s="29">
        <f t="shared" si="110"/>
        <v>0</v>
      </c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</row>
    <row r="268" spans="2:60" ht="15">
      <c r="B268" s="84"/>
      <c r="C268" s="52" t="e">
        <f>#REF!</f>
        <v>#REF!</v>
      </c>
      <c r="M268" s="2">
        <f t="shared" si="104"/>
        <v>0</v>
      </c>
      <c r="AM268" s="2">
        <f t="shared" si="105"/>
        <v>0</v>
      </c>
      <c r="AN268" s="2">
        <f t="shared" si="105"/>
        <v>0</v>
      </c>
      <c r="AQ268" s="2">
        <f t="shared" si="106"/>
        <v>0</v>
      </c>
      <c r="BA268" s="68">
        <f t="shared" si="107"/>
        <v>0</v>
      </c>
      <c r="BB268" s="68">
        <f t="shared" si="107"/>
        <v>0</v>
      </c>
      <c r="BE268" s="26">
        <f t="shared" si="108"/>
        <v>0</v>
      </c>
      <c r="BF268" s="26">
        <f t="shared" si="108"/>
        <v>0</v>
      </c>
      <c r="BH268" s="29">
        <f t="shared" si="110"/>
        <v>0</v>
      </c>
    </row>
    <row r="269" spans="1:77" s="9" customFormat="1" ht="15">
      <c r="A269"/>
      <c r="B269" s="84"/>
      <c r="C269" s="52" t="e">
        <f>#REF!</f>
        <v>#REF!</v>
      </c>
      <c r="D269"/>
      <c r="E269"/>
      <c r="F269"/>
      <c r="G269"/>
      <c r="H269"/>
      <c r="I269"/>
      <c r="J269"/>
      <c r="K269"/>
      <c r="L269"/>
      <c r="M269" s="2">
        <f t="shared" si="104"/>
        <v>0</v>
      </c>
      <c r="N269" s="1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 s="2">
        <f>O269+Q269+S269+U269+W269+Y269+AA269+AC269+AE269+AG269+AI269+AK269</f>
        <v>0</v>
      </c>
      <c r="AN269" s="2">
        <f>P269+R269+T269+V269+X269+Z269+AB269+AD269+AF269+AH269+AJ269+AL269</f>
        <v>0</v>
      </c>
      <c r="AO269"/>
      <c r="AP269"/>
      <c r="AQ269" s="2">
        <f t="shared" si="106"/>
        <v>0</v>
      </c>
      <c r="AR269"/>
      <c r="AS269" s="18"/>
      <c r="AT269" s="18"/>
      <c r="AU269"/>
      <c r="AV269"/>
      <c r="AW269"/>
      <c r="AX269"/>
      <c r="AY269"/>
      <c r="AZ269"/>
      <c r="BA269" s="68">
        <f>AM269</f>
        <v>0</v>
      </c>
      <c r="BB269" s="68">
        <f>AN269</f>
        <v>0</v>
      </c>
      <c r="BC269"/>
      <c r="BD269"/>
      <c r="BE269" s="26">
        <f>AU269+AW269+AY269+BA269+BC269</f>
        <v>0</v>
      </c>
      <c r="BF269" s="26">
        <f>AV269+AX269+AZ269+BB269+BD269</f>
        <v>0</v>
      </c>
      <c r="BG269"/>
      <c r="BH269" s="29">
        <f t="shared" si="110"/>
        <v>0</v>
      </c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</row>
    <row r="270" spans="1:77" s="9" customFormat="1" ht="15">
      <c r="A270"/>
      <c r="B270" s="84"/>
      <c r="C270" s="52"/>
      <c r="D270"/>
      <c r="E270"/>
      <c r="F270"/>
      <c r="G270"/>
      <c r="H270"/>
      <c r="I270"/>
      <c r="J270"/>
      <c r="K270"/>
      <c r="L270"/>
      <c r="M270" s="2"/>
      <c r="N270" s="19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 s="2"/>
      <c r="AN270" s="2"/>
      <c r="AO270"/>
      <c r="AP270"/>
      <c r="AQ270" s="2"/>
      <c r="AR270"/>
      <c r="AS270" s="18"/>
      <c r="AT270" s="18"/>
      <c r="AU270"/>
      <c r="AV270"/>
      <c r="AW270"/>
      <c r="AX270"/>
      <c r="AY270"/>
      <c r="AZ270"/>
      <c r="BA270" s="68"/>
      <c r="BB270" s="68"/>
      <c r="BC270"/>
      <c r="BD270"/>
      <c r="BE270" s="26"/>
      <c r="BF270" s="26"/>
      <c r="BG270"/>
      <c r="BH270" s="29">
        <f t="shared" si="110"/>
        <v>0</v>
      </c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</row>
    <row r="271" spans="1:77" s="9" customFormat="1" ht="14.25">
      <c r="A271" s="88">
        <v>17</v>
      </c>
      <c r="B271" s="59" t="s">
        <v>18</v>
      </c>
      <c r="C271" s="8" t="s">
        <v>19</v>
      </c>
      <c r="D271" s="42">
        <v>5147</v>
      </c>
      <c r="E271" s="7"/>
      <c r="F271" s="7"/>
      <c r="G271" s="7"/>
      <c r="H271" s="7"/>
      <c r="I271" s="7">
        <f>D271*30</f>
        <v>154410</v>
      </c>
      <c r="J271" s="28"/>
      <c r="K271" s="28"/>
      <c r="L271" s="28"/>
      <c r="M271" s="26">
        <f t="shared" si="87"/>
        <v>154410</v>
      </c>
      <c r="N271" s="28"/>
      <c r="O271" s="28"/>
      <c r="P271" s="28"/>
      <c r="Q271" s="28">
        <v>1800</v>
      </c>
      <c r="R271" s="28">
        <v>52164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6">
        <f aca="true" t="shared" si="111" ref="AM271:AN277">O271+Q271+S271+U271+W271+Y271+AA271+AC271+AE271+AG271+AI271+AK271</f>
        <v>1800</v>
      </c>
      <c r="AN271" s="26">
        <f t="shared" si="111"/>
        <v>52164</v>
      </c>
      <c r="AO271" s="28"/>
      <c r="AP271" s="28"/>
      <c r="AQ271" s="26">
        <f aca="true" t="shared" si="112" ref="AQ271:AQ277">M271-AN271</f>
        <v>102246</v>
      </c>
      <c r="AR271" s="28"/>
      <c r="AS271" s="50"/>
      <c r="AT271" s="50"/>
      <c r="AU271" s="28"/>
      <c r="AV271" s="28"/>
      <c r="AW271" s="28"/>
      <c r="AX271" s="28"/>
      <c r="AY271" s="28"/>
      <c r="AZ271" s="28"/>
      <c r="BA271" s="24">
        <f>AM271</f>
        <v>1800</v>
      </c>
      <c r="BB271" s="24">
        <f>AN271</f>
        <v>52164</v>
      </c>
      <c r="BC271" s="28"/>
      <c r="BD271" s="28"/>
      <c r="BE271" s="24">
        <f>AU271+AW271+AY271+BA271+BC271</f>
        <v>1800</v>
      </c>
      <c r="BF271" s="24">
        <f>AV271+AX271+AZ271+BB271+BD271</f>
        <v>52164</v>
      </c>
      <c r="BG271" s="28"/>
      <c r="BH271" s="29">
        <f t="shared" si="110"/>
        <v>0</v>
      </c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</row>
    <row r="272" spans="1:77" s="9" customFormat="1" ht="14.25">
      <c r="A272" s="88">
        <f>A271+1</f>
        <v>18</v>
      </c>
      <c r="B272" s="65" t="s">
        <v>144</v>
      </c>
      <c r="C272" s="8" t="s">
        <v>19</v>
      </c>
      <c r="D272" s="42"/>
      <c r="E272" s="7"/>
      <c r="F272" s="7"/>
      <c r="G272" s="7"/>
      <c r="H272" s="7"/>
      <c r="I272" s="28"/>
      <c r="J272" s="28">
        <v>2800</v>
      </c>
      <c r="K272" s="28"/>
      <c r="L272" s="28"/>
      <c r="M272" s="26">
        <f t="shared" si="87"/>
        <v>2800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6">
        <f t="shared" si="111"/>
        <v>0</v>
      </c>
      <c r="AN272" s="26">
        <f t="shared" si="111"/>
        <v>0</v>
      </c>
      <c r="AO272" s="28"/>
      <c r="AP272" s="28"/>
      <c r="AQ272" s="26">
        <f t="shared" si="112"/>
        <v>2800</v>
      </c>
      <c r="AR272" s="28"/>
      <c r="AS272" s="50"/>
      <c r="AT272" s="50"/>
      <c r="AU272" s="28"/>
      <c r="AV272" s="28"/>
      <c r="AW272" s="28"/>
      <c r="AX272" s="28"/>
      <c r="AY272" s="28"/>
      <c r="AZ272" s="28"/>
      <c r="BA272" s="24">
        <f>AM272</f>
        <v>0</v>
      </c>
      <c r="BB272" s="24">
        <f>AN272</f>
        <v>0</v>
      </c>
      <c r="BC272" s="28"/>
      <c r="BD272" s="28"/>
      <c r="BE272" s="24">
        <f aca="true" t="shared" si="113" ref="BE272:BF276">AU272+AW272+AY272+BA272+BC272</f>
        <v>0</v>
      </c>
      <c r="BF272" s="24">
        <f t="shared" si="113"/>
        <v>0</v>
      </c>
      <c r="BG272" s="28"/>
      <c r="BH272" s="29">
        <f t="shared" si="110"/>
        <v>0</v>
      </c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</row>
    <row r="273" spans="1:77" ht="15">
      <c r="A273" s="110">
        <f>A272+1</f>
        <v>19</v>
      </c>
      <c r="B273" s="111" t="s">
        <v>267</v>
      </c>
      <c r="C273" s="112"/>
      <c r="D273" s="95">
        <v>2</v>
      </c>
      <c r="E273" s="95">
        <f>D273*2964-594</f>
        <v>5334</v>
      </c>
      <c r="F273" s="95"/>
      <c r="G273" s="95"/>
      <c r="H273" s="95"/>
      <c r="I273" s="67"/>
      <c r="J273" s="67"/>
      <c r="K273" s="67"/>
      <c r="L273" s="67"/>
      <c r="M273" s="105">
        <f t="shared" si="87"/>
        <v>5334</v>
      </c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105">
        <f t="shared" si="111"/>
        <v>0</v>
      </c>
      <c r="AN273" s="105">
        <f t="shared" si="111"/>
        <v>0</v>
      </c>
      <c r="AO273" s="67"/>
      <c r="AP273" s="67"/>
      <c r="AQ273" s="105">
        <f t="shared" si="112"/>
        <v>5334</v>
      </c>
      <c r="AR273" s="67"/>
      <c r="AS273" s="50"/>
      <c r="AT273" s="50"/>
      <c r="AU273" s="67">
        <f>AM273</f>
        <v>0</v>
      </c>
      <c r="AV273" s="67">
        <f>AN273</f>
        <v>0</v>
      </c>
      <c r="AW273" s="67"/>
      <c r="AX273" s="67"/>
      <c r="AY273" s="67"/>
      <c r="AZ273" s="67"/>
      <c r="BA273" s="112"/>
      <c r="BB273" s="112"/>
      <c r="BC273" s="67"/>
      <c r="BD273" s="67"/>
      <c r="BE273" s="112">
        <f t="shared" si="113"/>
        <v>0</v>
      </c>
      <c r="BF273" s="112">
        <f t="shared" si="113"/>
        <v>0</v>
      </c>
      <c r="BG273" s="67"/>
      <c r="BH273" s="113">
        <f t="shared" si="110"/>
        <v>0</v>
      </c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4.25">
      <c r="A274" s="110">
        <f>A273+1</f>
        <v>20</v>
      </c>
      <c r="B274" s="90" t="s">
        <v>266</v>
      </c>
      <c r="C274" s="112"/>
      <c r="D274" s="95"/>
      <c r="E274" s="95"/>
      <c r="F274" s="95"/>
      <c r="G274" s="95"/>
      <c r="H274" s="95"/>
      <c r="I274" s="67"/>
      <c r="J274" s="67"/>
      <c r="K274" s="67"/>
      <c r="L274" s="67"/>
      <c r="M274" s="105">
        <f t="shared" si="87"/>
        <v>0</v>
      </c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105">
        <f t="shared" si="111"/>
        <v>0</v>
      </c>
      <c r="AN274" s="105">
        <f t="shared" si="111"/>
        <v>0</v>
      </c>
      <c r="AO274" s="67"/>
      <c r="AP274" s="67"/>
      <c r="AQ274" s="105">
        <f t="shared" si="112"/>
        <v>0</v>
      </c>
      <c r="AR274" s="67"/>
      <c r="AS274" s="50"/>
      <c r="AT274" s="50"/>
      <c r="AU274" s="67">
        <f>AM274</f>
        <v>0</v>
      </c>
      <c r="AV274" s="67">
        <f>AN274</f>
        <v>0</v>
      </c>
      <c r="AW274" s="67"/>
      <c r="AX274" s="67"/>
      <c r="AY274" s="67"/>
      <c r="AZ274" s="67"/>
      <c r="BA274" s="112"/>
      <c r="BB274" s="112"/>
      <c r="BC274" s="67"/>
      <c r="BD274" s="67"/>
      <c r="BE274" s="112">
        <f t="shared" si="113"/>
        <v>0</v>
      </c>
      <c r="BF274" s="112">
        <f t="shared" si="113"/>
        <v>0</v>
      </c>
      <c r="BG274" s="67"/>
      <c r="BH274" s="113">
        <f t="shared" si="110"/>
        <v>0</v>
      </c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s="19" customFormat="1" ht="15">
      <c r="A275" s="114">
        <f>A274+1</f>
        <v>21</v>
      </c>
      <c r="B275" s="115" t="s">
        <v>240</v>
      </c>
      <c r="C275" s="116"/>
      <c r="D275" s="117"/>
      <c r="E275" s="117"/>
      <c r="F275" s="117"/>
      <c r="G275" s="117"/>
      <c r="H275" s="117"/>
      <c r="I275" s="64"/>
      <c r="J275" s="64"/>
      <c r="K275" s="64"/>
      <c r="L275" s="64"/>
      <c r="M275" s="37">
        <f t="shared" si="87"/>
        <v>0</v>
      </c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37">
        <f t="shared" si="111"/>
        <v>0</v>
      </c>
      <c r="AN275" s="37">
        <f t="shared" si="111"/>
        <v>0</v>
      </c>
      <c r="AO275" s="64"/>
      <c r="AP275" s="64"/>
      <c r="AQ275" s="37">
        <f t="shared" si="112"/>
        <v>0</v>
      </c>
      <c r="AR275" s="64"/>
      <c r="AS275" s="50"/>
      <c r="AT275" s="50"/>
      <c r="AU275" s="64"/>
      <c r="AV275" s="64"/>
      <c r="AW275" s="64">
        <f>AM275</f>
        <v>0</v>
      </c>
      <c r="AX275" s="64">
        <f>AN275</f>
        <v>0</v>
      </c>
      <c r="AY275" s="64"/>
      <c r="AZ275" s="64"/>
      <c r="BA275" s="116"/>
      <c r="BB275" s="116"/>
      <c r="BC275" s="64"/>
      <c r="BD275" s="64"/>
      <c r="BE275" s="116">
        <f t="shared" si="113"/>
        <v>0</v>
      </c>
      <c r="BF275" s="116">
        <f t="shared" si="113"/>
        <v>0</v>
      </c>
      <c r="BG275" s="64"/>
      <c r="BH275" s="118">
        <f t="shared" si="110"/>
        <v>0</v>
      </c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</row>
    <row r="276" spans="1:77" ht="15">
      <c r="A276" s="114">
        <f>A275+1</f>
        <v>22</v>
      </c>
      <c r="B276" s="119" t="s">
        <v>241</v>
      </c>
      <c r="C276" s="64"/>
      <c r="D276" s="120"/>
      <c r="E276" s="120"/>
      <c r="F276" s="120"/>
      <c r="G276" s="120"/>
      <c r="H276" s="120"/>
      <c r="I276" s="64"/>
      <c r="J276" s="64"/>
      <c r="K276" s="64"/>
      <c r="L276" s="64"/>
      <c r="M276" s="37">
        <f t="shared" si="87"/>
        <v>0</v>
      </c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37">
        <f t="shared" si="111"/>
        <v>0</v>
      </c>
      <c r="AN276" s="37">
        <f t="shared" si="111"/>
        <v>0</v>
      </c>
      <c r="AO276" s="64"/>
      <c r="AP276" s="64"/>
      <c r="AQ276" s="37">
        <f t="shared" si="112"/>
        <v>0</v>
      </c>
      <c r="AR276" s="64"/>
      <c r="AS276" s="50"/>
      <c r="AT276" s="50"/>
      <c r="AU276" s="64"/>
      <c r="AV276" s="64"/>
      <c r="AW276" s="64">
        <f>AM276</f>
        <v>0</v>
      </c>
      <c r="AX276" s="64">
        <f>AN276</f>
        <v>0</v>
      </c>
      <c r="AY276" s="64"/>
      <c r="AZ276" s="64"/>
      <c r="BA276" s="116"/>
      <c r="BB276" s="116"/>
      <c r="BC276" s="64"/>
      <c r="BD276" s="64"/>
      <c r="BE276" s="116">
        <f t="shared" si="113"/>
        <v>0</v>
      </c>
      <c r="BF276" s="116">
        <f t="shared" si="113"/>
        <v>0</v>
      </c>
      <c r="BG276" s="64"/>
      <c r="BH276" s="118">
        <f t="shared" si="110"/>
        <v>0</v>
      </c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</row>
    <row r="277" spans="1:77" ht="15">
      <c r="A277" s="10"/>
      <c r="B277" s="59"/>
      <c r="C277" s="9"/>
      <c r="D277" s="11"/>
      <c r="E277" s="11"/>
      <c r="F277" s="11"/>
      <c r="G277" s="11"/>
      <c r="H277" s="11"/>
      <c r="I277" s="9"/>
      <c r="J277" s="9"/>
      <c r="K277" s="9"/>
      <c r="L277" s="9"/>
      <c r="M277" s="2">
        <f t="shared" si="87"/>
        <v>0</v>
      </c>
      <c r="N277" s="28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">
        <f t="shared" si="111"/>
        <v>0</v>
      </c>
      <c r="AN277" s="2">
        <f t="shared" si="111"/>
        <v>0</v>
      </c>
      <c r="AO277" s="9"/>
      <c r="AP277" s="9"/>
      <c r="AQ277" s="2">
        <f t="shared" si="112"/>
        <v>0</v>
      </c>
      <c r="AR277" s="9"/>
      <c r="AS277" s="50"/>
      <c r="AT277" s="50"/>
      <c r="AU277" s="9"/>
      <c r="AV277" s="9"/>
      <c r="AW277" s="9"/>
      <c r="AX277" s="9"/>
      <c r="AY277" s="9"/>
      <c r="AZ277" s="9"/>
      <c r="BA277" s="24"/>
      <c r="BB277" s="24"/>
      <c r="BC277" s="9"/>
      <c r="BD277" s="9"/>
      <c r="BE277" s="24"/>
      <c r="BF277" s="24"/>
      <c r="BG277" s="9"/>
      <c r="BH277" s="29">
        <f t="shared" si="110"/>
        <v>0</v>
      </c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>
      <c r="A278" s="10"/>
      <c r="B278" s="59"/>
      <c r="C278" s="9"/>
      <c r="D278" s="11"/>
      <c r="E278" s="11"/>
      <c r="F278" s="11"/>
      <c r="G278" s="11"/>
      <c r="H278" s="11"/>
      <c r="I278" s="9"/>
      <c r="J278" s="9"/>
      <c r="K278" s="9"/>
      <c r="L278" s="9"/>
      <c r="M278" s="2"/>
      <c r="N278" s="28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"/>
      <c r="AN278" s="2"/>
      <c r="AO278" s="9"/>
      <c r="AP278" s="9"/>
      <c r="AQ278" s="2"/>
      <c r="AR278" s="9"/>
      <c r="AS278" s="50"/>
      <c r="AT278" s="50"/>
      <c r="AU278" s="9"/>
      <c r="AV278" s="9"/>
      <c r="AW278" s="9"/>
      <c r="AX278" s="9"/>
      <c r="AY278" s="9"/>
      <c r="AZ278" s="9"/>
      <c r="BA278" s="24"/>
      <c r="BB278" s="24"/>
      <c r="BC278" s="9"/>
      <c r="BD278" s="9"/>
      <c r="BE278" s="24"/>
      <c r="BF278" s="24"/>
      <c r="BG278" s="9"/>
      <c r="BH278" s="2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ht="12.75">
      <c r="AQ279" s="9"/>
    </row>
    <row r="280" spans="1:77" s="7" customFormat="1" ht="15">
      <c r="A280" s="16"/>
      <c r="B280" s="63" t="s">
        <v>53</v>
      </c>
      <c r="C280" s="16"/>
      <c r="D280" s="16"/>
      <c r="E280" s="17">
        <f>SUM(E282:E289)</f>
        <v>0</v>
      </c>
      <c r="F280" s="17">
        <f>SUM(F282:F289)</f>
        <v>0</v>
      </c>
      <c r="G280" s="17">
        <f aca="true" t="shared" si="114" ref="G280:L280">SUM(G282:G289)</f>
        <v>0</v>
      </c>
      <c r="H280" s="17">
        <f t="shared" si="114"/>
        <v>0</v>
      </c>
      <c r="I280" s="17">
        <f t="shared" si="114"/>
        <v>192225</v>
      </c>
      <c r="J280" s="17">
        <f t="shared" si="114"/>
        <v>0</v>
      </c>
      <c r="K280" s="17">
        <f t="shared" si="114"/>
        <v>0</v>
      </c>
      <c r="L280" s="17">
        <f t="shared" si="114"/>
        <v>0</v>
      </c>
      <c r="M280" s="16">
        <f>SUM(E280:L280)</f>
        <v>192225</v>
      </c>
      <c r="N280" s="16">
        <f>142800+49425</f>
        <v>192225</v>
      </c>
      <c r="O280" s="17">
        <f aca="true" t="shared" si="115" ref="O280:AN280">SUM(O282:O289)</f>
        <v>0</v>
      </c>
      <c r="P280" s="17">
        <f t="shared" si="115"/>
        <v>0</v>
      </c>
      <c r="Q280" s="17">
        <f t="shared" si="115"/>
        <v>0</v>
      </c>
      <c r="R280" s="17">
        <f t="shared" si="115"/>
        <v>0</v>
      </c>
      <c r="S280" s="17">
        <f t="shared" si="115"/>
        <v>0</v>
      </c>
      <c r="T280" s="17">
        <f t="shared" si="115"/>
        <v>0</v>
      </c>
      <c r="U280" s="17">
        <f t="shared" si="115"/>
        <v>0</v>
      </c>
      <c r="V280" s="17">
        <f t="shared" si="115"/>
        <v>28067.62</v>
      </c>
      <c r="W280" s="17">
        <f t="shared" si="115"/>
        <v>0</v>
      </c>
      <c r="X280" s="17">
        <f t="shared" si="115"/>
        <v>0</v>
      </c>
      <c r="Y280" s="17">
        <f t="shared" si="115"/>
        <v>0</v>
      </c>
      <c r="Z280" s="17">
        <f t="shared" si="115"/>
        <v>0</v>
      </c>
      <c r="AA280" s="17">
        <f t="shared" si="115"/>
        <v>0</v>
      </c>
      <c r="AB280" s="17">
        <f t="shared" si="115"/>
        <v>0</v>
      </c>
      <c r="AC280" s="17">
        <f t="shared" si="115"/>
        <v>0</v>
      </c>
      <c r="AD280" s="17">
        <f t="shared" si="115"/>
        <v>0</v>
      </c>
      <c r="AE280" s="17">
        <f t="shared" si="115"/>
        <v>0</v>
      </c>
      <c r="AF280" s="17">
        <f t="shared" si="115"/>
        <v>0</v>
      </c>
      <c r="AG280" s="17">
        <f t="shared" si="115"/>
        <v>0</v>
      </c>
      <c r="AH280" s="17">
        <f>SUM(AH282:AH289)</f>
        <v>0</v>
      </c>
      <c r="AI280" s="17">
        <f t="shared" si="115"/>
        <v>0</v>
      </c>
      <c r="AJ280" s="17">
        <f t="shared" si="115"/>
        <v>0</v>
      </c>
      <c r="AK280" s="17">
        <f t="shared" si="115"/>
        <v>0</v>
      </c>
      <c r="AL280" s="17">
        <f t="shared" si="115"/>
        <v>0</v>
      </c>
      <c r="AM280" s="17">
        <f t="shared" si="115"/>
        <v>0</v>
      </c>
      <c r="AN280" s="17">
        <f t="shared" si="115"/>
        <v>28067.62</v>
      </c>
      <c r="AO280" s="16"/>
      <c r="AP280" s="16"/>
      <c r="AQ280" s="17">
        <f>SUM(AQ282:AQ289)</f>
        <v>164157.38</v>
      </c>
      <c r="AR280" s="16"/>
      <c r="AS280" s="18"/>
      <c r="AT280" s="18"/>
      <c r="AU280" s="17">
        <f aca="true" t="shared" si="116" ref="AU280:BH280">SUM(AU282:AU289)</f>
        <v>0</v>
      </c>
      <c r="AV280" s="17">
        <f t="shared" si="116"/>
        <v>0</v>
      </c>
      <c r="AW280" s="17">
        <f>SUM(AW282:AW289)</f>
        <v>0</v>
      </c>
      <c r="AX280" s="17">
        <f>SUM(AX282:AX289)</f>
        <v>0</v>
      </c>
      <c r="AY280" s="17">
        <f t="shared" si="116"/>
        <v>0</v>
      </c>
      <c r="AZ280" s="17">
        <f t="shared" si="116"/>
        <v>0</v>
      </c>
      <c r="BA280" s="17">
        <f t="shared" si="116"/>
        <v>0</v>
      </c>
      <c r="BB280" s="17">
        <f t="shared" si="116"/>
        <v>28067.62</v>
      </c>
      <c r="BC280" s="17">
        <f t="shared" si="116"/>
        <v>0</v>
      </c>
      <c r="BD280" s="17">
        <f t="shared" si="116"/>
        <v>0</v>
      </c>
      <c r="BE280" s="17">
        <f t="shared" si="116"/>
        <v>0</v>
      </c>
      <c r="BF280" s="17">
        <f t="shared" si="116"/>
        <v>28067.62</v>
      </c>
      <c r="BG280" s="17"/>
      <c r="BH280" s="17">
        <f t="shared" si="116"/>
        <v>0</v>
      </c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</row>
    <row r="281" spans="1:77" s="7" customFormat="1" ht="15">
      <c r="A281"/>
      <c r="B281" s="75" t="s">
        <v>58</v>
      </c>
      <c r="C281" s="1" t="s">
        <v>56</v>
      </c>
      <c r="D281" s="2" t="s">
        <v>54</v>
      </c>
      <c r="E281" s="2" t="s">
        <v>55</v>
      </c>
      <c r="F281" s="2"/>
      <c r="G281" s="2"/>
      <c r="H281" s="2"/>
      <c r="I281"/>
      <c r="J281"/>
      <c r="K281"/>
      <c r="L281"/>
      <c r="M281"/>
      <c r="N281" s="19">
        <f>N280-M280</f>
        <v>0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18"/>
      <c r="AT281" s="18"/>
      <c r="AU281"/>
      <c r="AV281"/>
      <c r="AW281"/>
      <c r="AX281"/>
      <c r="AY281"/>
      <c r="AZ281"/>
      <c r="BA281"/>
      <c r="BB281" s="69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</row>
    <row r="282" spans="1:77" s="7" customFormat="1" ht="14.25">
      <c r="A282" s="6">
        <v>1</v>
      </c>
      <c r="B282" s="59" t="s">
        <v>157</v>
      </c>
      <c r="C282" s="8">
        <v>52</v>
      </c>
      <c r="D282" s="7">
        <f>C282*150</f>
        <v>7800</v>
      </c>
      <c r="I282" s="7">
        <f>D282*7</f>
        <v>54600</v>
      </c>
      <c r="J282" s="9"/>
      <c r="K282" s="9"/>
      <c r="L282" s="9"/>
      <c r="M282" s="2">
        <f aca="true" t="shared" si="117" ref="M282:M289">SUM(E282:L282)</f>
        <v>54600</v>
      </c>
      <c r="N282" s="28"/>
      <c r="O282" s="9"/>
      <c r="P282" s="9"/>
      <c r="Q282" s="9"/>
      <c r="R282" s="9"/>
      <c r="S282" s="9"/>
      <c r="T282" s="9"/>
      <c r="U282" s="9"/>
      <c r="V282" s="9">
        <v>28067.62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28"/>
      <c r="AK282" s="9"/>
      <c r="AL282" s="9"/>
      <c r="AM282" s="2">
        <f aca="true" t="shared" si="118" ref="AM282:AN289">O282+Q282+S282+U282+W282+Y282+AA282+AC282+AE282+AG282+AI282+AK282</f>
        <v>0</v>
      </c>
      <c r="AN282" s="2">
        <f t="shared" si="118"/>
        <v>28067.62</v>
      </c>
      <c r="AO282" s="9"/>
      <c r="AP282" s="9"/>
      <c r="AQ282" s="2">
        <f aca="true" t="shared" si="119" ref="AQ282:AQ289">M282-AN282</f>
        <v>26532.38</v>
      </c>
      <c r="AR282" s="9"/>
      <c r="AS282" s="50"/>
      <c r="AT282" s="50"/>
      <c r="AU282" s="9"/>
      <c r="AV282" s="9"/>
      <c r="AW282" s="9"/>
      <c r="AX282" s="9"/>
      <c r="AY282" s="9"/>
      <c r="AZ282" s="9"/>
      <c r="BA282" s="68">
        <f aca="true" t="shared" si="120" ref="BA282:BB289">AM282</f>
        <v>0</v>
      </c>
      <c r="BB282" s="68">
        <f t="shared" si="120"/>
        <v>28067.62</v>
      </c>
      <c r="BC282" s="9"/>
      <c r="BD282" s="9"/>
      <c r="BE282" s="26">
        <f>AU282+AW282+AY282+BA282+BC282</f>
        <v>0</v>
      </c>
      <c r="BF282" s="26">
        <f>AV282+AX282+AZ282+BB282+BD282</f>
        <v>28067.62</v>
      </c>
      <c r="BG282" s="9"/>
      <c r="BH282" s="29">
        <f aca="true" t="shared" si="121" ref="BH282:BH289">BF282-AN282</f>
        <v>0</v>
      </c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s="7" customFormat="1" ht="14.25">
      <c r="A283" s="6">
        <v>2</v>
      </c>
      <c r="B283" s="59" t="s">
        <v>57</v>
      </c>
      <c r="C283" s="8">
        <v>11</v>
      </c>
      <c r="D283" s="7">
        <f aca="true" t="shared" si="122" ref="D283:D289">C283*150</f>
        <v>1650</v>
      </c>
      <c r="I283" s="7">
        <f>D283*14</f>
        <v>23100</v>
      </c>
      <c r="J283" s="9"/>
      <c r="K283" s="9"/>
      <c r="L283" s="9"/>
      <c r="M283" s="2">
        <f>SUM(E283:L283)</f>
        <v>23100</v>
      </c>
      <c r="N283" s="28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28"/>
      <c r="AK283" s="9"/>
      <c r="AL283" s="9"/>
      <c r="AM283" s="2">
        <f t="shared" si="118"/>
        <v>0</v>
      </c>
      <c r="AN283" s="2">
        <f t="shared" si="118"/>
        <v>0</v>
      </c>
      <c r="AO283" s="9"/>
      <c r="AP283" s="9"/>
      <c r="AQ283" s="2">
        <f t="shared" si="119"/>
        <v>23100</v>
      </c>
      <c r="AR283" s="9"/>
      <c r="AS283" s="50"/>
      <c r="AT283" s="50"/>
      <c r="AU283" s="9"/>
      <c r="AV283" s="9"/>
      <c r="AW283" s="9"/>
      <c r="AX283" s="9"/>
      <c r="AY283" s="9"/>
      <c r="AZ283" s="9"/>
      <c r="BA283" s="68">
        <f t="shared" si="120"/>
        <v>0</v>
      </c>
      <c r="BB283" s="68">
        <f t="shared" si="120"/>
        <v>0</v>
      </c>
      <c r="BC283" s="9"/>
      <c r="BD283" s="9"/>
      <c r="BE283" s="26">
        <f aca="true" t="shared" si="123" ref="BE283:BF289">AU283+AW283+AY283+BA283+BC283</f>
        <v>0</v>
      </c>
      <c r="BF283" s="26">
        <f t="shared" si="123"/>
        <v>0</v>
      </c>
      <c r="BG283" s="9"/>
      <c r="BH283" s="29">
        <f t="shared" si="121"/>
        <v>0</v>
      </c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s="7" customFormat="1" ht="14.25">
      <c r="A284" s="6">
        <v>3</v>
      </c>
      <c r="B284" s="59" t="s">
        <v>59</v>
      </c>
      <c r="C284" s="8">
        <v>2</v>
      </c>
      <c r="D284" s="7">
        <f t="shared" si="122"/>
        <v>300</v>
      </c>
      <c r="I284" s="7">
        <f>D284*14</f>
        <v>4200</v>
      </c>
      <c r="J284" s="9"/>
      <c r="K284" s="9"/>
      <c r="L284" s="9"/>
      <c r="M284" s="2">
        <f t="shared" si="117"/>
        <v>4200</v>
      </c>
      <c r="N284" s="28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28"/>
      <c r="AK284" s="9"/>
      <c r="AL284" s="9"/>
      <c r="AM284" s="2">
        <f t="shared" si="118"/>
        <v>0</v>
      </c>
      <c r="AN284" s="2">
        <f t="shared" si="118"/>
        <v>0</v>
      </c>
      <c r="AO284" s="9"/>
      <c r="AP284" s="9"/>
      <c r="AQ284" s="2">
        <f t="shared" si="119"/>
        <v>4200</v>
      </c>
      <c r="AR284" s="9"/>
      <c r="AS284" s="50"/>
      <c r="AT284" s="50"/>
      <c r="AU284" s="9"/>
      <c r="AV284" s="9"/>
      <c r="AW284" s="9"/>
      <c r="AX284" s="9"/>
      <c r="AY284" s="9"/>
      <c r="AZ284" s="9"/>
      <c r="BA284" s="68">
        <f t="shared" si="120"/>
        <v>0</v>
      </c>
      <c r="BB284" s="68">
        <f t="shared" si="120"/>
        <v>0</v>
      </c>
      <c r="BC284" s="9"/>
      <c r="BD284" s="9"/>
      <c r="BE284" s="26">
        <f t="shared" si="123"/>
        <v>0</v>
      </c>
      <c r="BF284" s="26">
        <f t="shared" si="123"/>
        <v>0</v>
      </c>
      <c r="BG284" s="9"/>
      <c r="BH284" s="29">
        <f t="shared" si="121"/>
        <v>0</v>
      </c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s="7" customFormat="1" ht="14.25">
      <c r="A285" s="6">
        <v>4</v>
      </c>
      <c r="B285" s="59" t="s">
        <v>158</v>
      </c>
      <c r="C285" s="8">
        <v>29</v>
      </c>
      <c r="D285" s="7">
        <f t="shared" si="122"/>
        <v>4350</v>
      </c>
      <c r="I285" s="7">
        <f>D285*14</f>
        <v>60900</v>
      </c>
      <c r="J285" s="9"/>
      <c r="K285" s="9"/>
      <c r="L285" s="9"/>
      <c r="M285" s="2">
        <f t="shared" si="117"/>
        <v>60900</v>
      </c>
      <c r="N285" s="28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28"/>
      <c r="AK285" s="9"/>
      <c r="AL285" s="9"/>
      <c r="AM285" s="2">
        <f t="shared" si="118"/>
        <v>0</v>
      </c>
      <c r="AN285" s="2">
        <f t="shared" si="118"/>
        <v>0</v>
      </c>
      <c r="AO285" s="9"/>
      <c r="AP285" s="9"/>
      <c r="AQ285" s="2">
        <f t="shared" si="119"/>
        <v>60900</v>
      </c>
      <c r="AR285" s="9"/>
      <c r="AS285" s="50"/>
      <c r="AT285" s="50"/>
      <c r="AU285" s="9"/>
      <c r="AV285" s="9"/>
      <c r="AW285" s="9"/>
      <c r="AX285" s="9"/>
      <c r="AY285" s="9"/>
      <c r="AZ285" s="9"/>
      <c r="BA285" s="68">
        <f t="shared" si="120"/>
        <v>0</v>
      </c>
      <c r="BB285" s="68">
        <f t="shared" si="120"/>
        <v>0</v>
      </c>
      <c r="BC285" s="9"/>
      <c r="BD285" s="9"/>
      <c r="BE285" s="26">
        <f t="shared" si="123"/>
        <v>0</v>
      </c>
      <c r="BF285" s="26">
        <f t="shared" si="123"/>
        <v>0</v>
      </c>
      <c r="BG285" s="9"/>
      <c r="BH285" s="29">
        <f t="shared" si="121"/>
        <v>0</v>
      </c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s="7" customFormat="1" ht="14.25">
      <c r="A286" s="6">
        <v>5</v>
      </c>
      <c r="B286" s="59" t="s">
        <v>162</v>
      </c>
      <c r="C286" s="8">
        <v>0</v>
      </c>
      <c r="D286" s="7">
        <f t="shared" si="122"/>
        <v>0</v>
      </c>
      <c r="I286" s="9">
        <f>D286*21.5</f>
        <v>0</v>
      </c>
      <c r="J286" s="9"/>
      <c r="K286" s="9"/>
      <c r="L286" s="9"/>
      <c r="M286" s="2">
        <f t="shared" si="117"/>
        <v>0</v>
      </c>
      <c r="N286" s="28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28"/>
      <c r="AK286" s="9"/>
      <c r="AL286" s="39"/>
      <c r="AM286" s="2">
        <f t="shared" si="118"/>
        <v>0</v>
      </c>
      <c r="AN286" s="2">
        <f t="shared" si="118"/>
        <v>0</v>
      </c>
      <c r="AO286" s="9"/>
      <c r="AP286" s="9"/>
      <c r="AQ286" s="2">
        <f t="shared" si="119"/>
        <v>0</v>
      </c>
      <c r="AR286" s="9"/>
      <c r="AS286" s="50"/>
      <c r="AT286" s="50"/>
      <c r="AU286" s="9"/>
      <c r="AV286" s="9"/>
      <c r="AW286" s="9"/>
      <c r="AX286" s="9"/>
      <c r="AY286" s="9"/>
      <c r="AZ286" s="9"/>
      <c r="BA286" s="68">
        <f t="shared" si="120"/>
        <v>0</v>
      </c>
      <c r="BB286" s="68">
        <f t="shared" si="120"/>
        <v>0</v>
      </c>
      <c r="BC286" s="9"/>
      <c r="BD286" s="9"/>
      <c r="BE286" s="26">
        <f t="shared" si="123"/>
        <v>0</v>
      </c>
      <c r="BF286" s="26">
        <f t="shared" si="123"/>
        <v>0</v>
      </c>
      <c r="BG286" s="9"/>
      <c r="BH286" s="29">
        <f t="shared" si="121"/>
        <v>0</v>
      </c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s="7" customFormat="1" ht="14.25">
      <c r="A287" s="6">
        <v>6</v>
      </c>
      <c r="B287" s="59" t="s">
        <v>159</v>
      </c>
      <c r="C287" s="8">
        <v>5</v>
      </c>
      <c r="D287" s="7">
        <f t="shared" si="122"/>
        <v>750</v>
      </c>
      <c r="E287"/>
      <c r="F287"/>
      <c r="G287"/>
      <c r="H287"/>
      <c r="I287" s="9">
        <f>D287*21.5</f>
        <v>16125</v>
      </c>
      <c r="J287"/>
      <c r="K287"/>
      <c r="L287"/>
      <c r="M287" s="2">
        <f t="shared" si="117"/>
        <v>16125</v>
      </c>
      <c r="N287" s="19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 s="2">
        <f t="shared" si="118"/>
        <v>0</v>
      </c>
      <c r="AN287" s="2">
        <f t="shared" si="118"/>
        <v>0</v>
      </c>
      <c r="AO287"/>
      <c r="AP287"/>
      <c r="AQ287" s="2">
        <f t="shared" si="119"/>
        <v>16125</v>
      </c>
      <c r="AR287"/>
      <c r="AS287" s="18"/>
      <c r="AT287" s="18"/>
      <c r="AU287"/>
      <c r="AV287"/>
      <c r="AW287"/>
      <c r="AX287"/>
      <c r="AY287"/>
      <c r="AZ287"/>
      <c r="BA287" s="68">
        <f t="shared" si="120"/>
        <v>0</v>
      </c>
      <c r="BB287" s="68">
        <f t="shared" si="120"/>
        <v>0</v>
      </c>
      <c r="BC287"/>
      <c r="BD287"/>
      <c r="BE287" s="26">
        <f t="shared" si="123"/>
        <v>0</v>
      </c>
      <c r="BF287" s="26">
        <f t="shared" si="123"/>
        <v>0</v>
      </c>
      <c r="BG287"/>
      <c r="BH287" s="29">
        <f t="shared" si="121"/>
        <v>0</v>
      </c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</row>
    <row r="288" spans="1:77" s="7" customFormat="1" ht="14.25">
      <c r="A288" s="6">
        <v>7</v>
      </c>
      <c r="B288" s="59" t="s">
        <v>160</v>
      </c>
      <c r="C288" s="8">
        <v>6</v>
      </c>
      <c r="D288" s="7">
        <f t="shared" si="122"/>
        <v>900</v>
      </c>
      <c r="E288"/>
      <c r="F288"/>
      <c r="G288"/>
      <c r="H288"/>
      <c r="I288" s="9">
        <f>D288*16</f>
        <v>14400</v>
      </c>
      <c r="J288"/>
      <c r="K288"/>
      <c r="L288"/>
      <c r="M288" s="2">
        <f t="shared" si="117"/>
        <v>14400</v>
      </c>
      <c r="N288" s="19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 s="2">
        <f t="shared" si="118"/>
        <v>0</v>
      </c>
      <c r="AN288" s="2">
        <f t="shared" si="118"/>
        <v>0</v>
      </c>
      <c r="AO288"/>
      <c r="AP288"/>
      <c r="AQ288" s="2">
        <f t="shared" si="119"/>
        <v>14400</v>
      </c>
      <c r="AR288"/>
      <c r="AS288" s="18"/>
      <c r="AT288" s="18"/>
      <c r="AU288"/>
      <c r="AV288"/>
      <c r="AW288"/>
      <c r="AX288"/>
      <c r="AY288"/>
      <c r="AZ288"/>
      <c r="BA288" s="68">
        <f t="shared" si="120"/>
        <v>0</v>
      </c>
      <c r="BB288" s="68">
        <f t="shared" si="120"/>
        <v>0</v>
      </c>
      <c r="BC288"/>
      <c r="BD288"/>
      <c r="BE288" s="26">
        <f t="shared" si="123"/>
        <v>0</v>
      </c>
      <c r="BF288" s="26">
        <f t="shared" si="123"/>
        <v>0</v>
      </c>
      <c r="BG288"/>
      <c r="BH288" s="29">
        <f t="shared" si="121"/>
        <v>0</v>
      </c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</row>
    <row r="289" spans="1:77" s="7" customFormat="1" ht="14.25">
      <c r="A289" s="6">
        <v>8</v>
      </c>
      <c r="B289" s="59" t="s">
        <v>161</v>
      </c>
      <c r="C289" s="8">
        <v>12</v>
      </c>
      <c r="D289" s="7">
        <f t="shared" si="122"/>
        <v>1800</v>
      </c>
      <c r="E289"/>
      <c r="F289"/>
      <c r="G289"/>
      <c r="H289"/>
      <c r="I289" s="9">
        <f>D289*10.5</f>
        <v>18900</v>
      </c>
      <c r="J289"/>
      <c r="K289"/>
      <c r="L289"/>
      <c r="M289" s="2">
        <f t="shared" si="117"/>
        <v>18900</v>
      </c>
      <c r="N289" s="19"/>
      <c r="O289"/>
      <c r="P289"/>
      <c r="Q289"/>
      <c r="R289"/>
      <c r="S289"/>
      <c r="T289"/>
      <c r="U289"/>
      <c r="V289"/>
      <c r="W289"/>
      <c r="X289"/>
      <c r="Y289"/>
      <c r="Z289" s="9"/>
      <c r="AA289"/>
      <c r="AB289"/>
      <c r="AC289"/>
      <c r="AD289"/>
      <c r="AE289"/>
      <c r="AF289"/>
      <c r="AG289"/>
      <c r="AH289"/>
      <c r="AI289"/>
      <c r="AJ289"/>
      <c r="AK289"/>
      <c r="AL289"/>
      <c r="AM289" s="2">
        <f t="shared" si="118"/>
        <v>0</v>
      </c>
      <c r="AN289" s="2">
        <f t="shared" si="118"/>
        <v>0</v>
      </c>
      <c r="AO289"/>
      <c r="AP289"/>
      <c r="AQ289" s="2">
        <f t="shared" si="119"/>
        <v>18900</v>
      </c>
      <c r="AR289"/>
      <c r="AS289" s="18"/>
      <c r="AT289" s="18"/>
      <c r="AU289"/>
      <c r="AV289"/>
      <c r="AW289"/>
      <c r="AX289"/>
      <c r="AY289"/>
      <c r="AZ289"/>
      <c r="BA289" s="68">
        <f t="shared" si="120"/>
        <v>0</v>
      </c>
      <c r="BB289" s="68">
        <f t="shared" si="120"/>
        <v>0</v>
      </c>
      <c r="BC289"/>
      <c r="BD289"/>
      <c r="BE289" s="26">
        <f t="shared" si="123"/>
        <v>0</v>
      </c>
      <c r="BF289" s="26">
        <f t="shared" si="123"/>
        <v>0</v>
      </c>
      <c r="BG289"/>
      <c r="BH289" s="29">
        <f t="shared" si="121"/>
        <v>0</v>
      </c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</row>
    <row r="290" spans="1:77" s="7" customFormat="1" ht="14.25">
      <c r="A290"/>
      <c r="B290" s="40"/>
      <c r="C290"/>
      <c r="D290"/>
      <c r="E290"/>
      <c r="F290"/>
      <c r="G290"/>
      <c r="H290"/>
      <c r="I290"/>
      <c r="J290"/>
      <c r="K290"/>
      <c r="L290"/>
      <c r="M290"/>
      <c r="N290" s="19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R290"/>
      <c r="AS290" s="18"/>
      <c r="AT290" s="18"/>
      <c r="AU290"/>
      <c r="AV290"/>
      <c r="AW290"/>
      <c r="AX290"/>
      <c r="AY290"/>
      <c r="AZ290"/>
      <c r="BA290"/>
      <c r="BB290" s="69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</row>
    <row r="291" spans="1:77" ht="15">
      <c r="A291" s="16"/>
      <c r="B291" s="63" t="s">
        <v>112</v>
      </c>
      <c r="C291" s="16"/>
      <c r="D291" s="16"/>
      <c r="E291" s="30">
        <f>E293+E294+E295+E296+E297+E298+E299+E300+E309+E310+E315+E316+E317+E318+E319+E320+E321+E322+E323+E324+E325+E326+E327+E328+E342+E343+E344+E345+E346+E347+E348+E349+E350+E351+E352+E353+E354+E355+E356+E357+E358+E359</f>
        <v>0</v>
      </c>
      <c r="F291" s="30"/>
      <c r="G291" s="30">
        <f aca="true" t="shared" si="124" ref="G291:L291">G293+G294+G295+G296+G297+G298+G299+G300+G309+G310+G315+G316+G317+G318+G319+G320+G321+G322+G323+G324+G325+G326+G327+G328+G342+G343+G344+G345+G346+G347+G348+G349+G350+G351+G352+G353+G354+G355+G356+G357+G358+G359</f>
        <v>0</v>
      </c>
      <c r="H291" s="30">
        <f t="shared" si="124"/>
        <v>0</v>
      </c>
      <c r="I291" s="30">
        <f t="shared" si="124"/>
        <v>46819</v>
      </c>
      <c r="J291" s="30">
        <f t="shared" si="124"/>
        <v>6400</v>
      </c>
      <c r="K291" s="30">
        <f>K293+K294+K295+K296+K297+K298+K299+K300+K309+K310+K315+K316+K317+K318+K319+K320+K321+K322+K323+K324+K325+K326+K327+K328+K342+K343+K344+K345+K346+K347+K348+K349+K350+K351+K352+K353+K354+K355+K356+K357+K358+K359</f>
        <v>100000</v>
      </c>
      <c r="L291" s="30">
        <f t="shared" si="124"/>
        <v>0</v>
      </c>
      <c r="M291" s="34">
        <f>SUM(E291:L291)</f>
        <v>153219</v>
      </c>
      <c r="N291" s="34">
        <v>46819</v>
      </c>
      <c r="O291" s="30">
        <f aca="true" t="shared" si="125" ref="O291:AM291">O293+O294+O295+O296+O297+O298+O299+O300+O309+O310+O315+O316+O317+O318+O319+O320+O321+O322+O323+O324+O325+O326+O327+O328+O342+O343+O344+O345+O346+O347+O348+O349+O350+O351+O352+O353+O354+O355+O356+O357+O358+O359</f>
        <v>0</v>
      </c>
      <c r="P291" s="30">
        <f t="shared" si="125"/>
        <v>860</v>
      </c>
      <c r="Q291" s="30">
        <f t="shared" si="125"/>
        <v>0</v>
      </c>
      <c r="R291" s="30">
        <f t="shared" si="125"/>
        <v>1860</v>
      </c>
      <c r="S291" s="30">
        <f t="shared" si="125"/>
        <v>0</v>
      </c>
      <c r="T291" s="30">
        <f t="shared" si="125"/>
        <v>2360</v>
      </c>
      <c r="U291" s="30">
        <f t="shared" si="125"/>
        <v>0</v>
      </c>
      <c r="V291" s="30">
        <f t="shared" si="125"/>
        <v>1810</v>
      </c>
      <c r="W291" s="30">
        <f t="shared" si="125"/>
        <v>0</v>
      </c>
      <c r="X291" s="30">
        <f t="shared" si="125"/>
        <v>2980</v>
      </c>
      <c r="Y291" s="30">
        <f t="shared" si="125"/>
        <v>0</v>
      </c>
      <c r="Z291" s="30">
        <f t="shared" si="125"/>
        <v>450</v>
      </c>
      <c r="AA291" s="30">
        <f t="shared" si="125"/>
        <v>0</v>
      </c>
      <c r="AB291" s="30">
        <f t="shared" si="125"/>
        <v>0</v>
      </c>
      <c r="AC291" s="30">
        <f t="shared" si="125"/>
        <v>0</v>
      </c>
      <c r="AD291" s="30">
        <f t="shared" si="125"/>
        <v>0</v>
      </c>
      <c r="AE291" s="30">
        <f t="shared" si="125"/>
        <v>0</v>
      </c>
      <c r="AF291" s="30">
        <f t="shared" si="125"/>
        <v>0</v>
      </c>
      <c r="AG291" s="30">
        <f t="shared" si="125"/>
        <v>0</v>
      </c>
      <c r="AH291" s="30">
        <f t="shared" si="125"/>
        <v>0</v>
      </c>
      <c r="AI291" s="30">
        <f t="shared" si="125"/>
        <v>0</v>
      </c>
      <c r="AJ291" s="30">
        <f t="shared" si="125"/>
        <v>0</v>
      </c>
      <c r="AK291" s="30">
        <f t="shared" si="125"/>
        <v>0</v>
      </c>
      <c r="AL291" s="30">
        <f t="shared" si="125"/>
        <v>0</v>
      </c>
      <c r="AM291" s="30">
        <f t="shared" si="125"/>
        <v>0</v>
      </c>
      <c r="AN291" s="91">
        <f>AN293+AN294+AN295+AN296+AN297+AN298+AN299+AN300+AN309+AN310+AN315+AN316+AN317+AN318+AN319+AN320+AN321+AN322+AN323+AN324+AN325+AN326+AN327+AN328+AN342+AN343+AN344+AN345+AN346+AN347+AN348+AN349+AN350+AN351+AN352+AN353+AN354+AN355+AN356+AN357+AN358+AN359+AN360</f>
        <v>10320</v>
      </c>
      <c r="AO291" s="16"/>
      <c r="AP291" s="16">
        <f>AO291-AN291</f>
        <v>-10320</v>
      </c>
      <c r="AQ291" s="30">
        <f>AQ293+AQ294+AQ295+AQ296+AQ297+AQ298+AQ299+AQ300+AQ309+AQ310+AQ315+AQ316+AQ317+AQ318+AQ319+AQ320+AQ321+AQ322+AQ323+AQ324+AQ325+AQ326+AQ327+AQ328+AQ342+AQ343+AQ344+AQ345+AQ346+AQ347+AQ348+AQ349+AQ350+AQ351+AQ352+AQ353+AQ354+AQ355+AQ356+AQ357+AQ358+AQ359</f>
        <v>142899</v>
      </c>
      <c r="AR291" s="16"/>
      <c r="AU291" s="91">
        <f>AU293+AU294+AU295+AU296+AU297+AU298+AU299+AU300+AU309+AU310+AU315+AU316+AU317+AU318+AU319+AU320+AU321+AU322+AU323+AU324+AU325+AU326+AU327+AU328+AU342+AU343+AU344+AU345+AU346+AU347+AU348+AU349+AU350+AU351+AU352+AU353+AU354+AU355+AU356+AU357+AU358+AU359+AU360</f>
        <v>0</v>
      </c>
      <c r="AV291" s="91">
        <f aca="true" t="shared" si="126" ref="AV291:BD291">AV293+AV294+AV295+AV296+AV297+AV298+AV299+AV300+AV309+AV310+AV315+AV316+AV317+AV318+AV319+AV320+AV321+AV322+AV323+AV324+AV325+AV326+AV327+AV328+AV342+AV343+AV344+AV345+AV346+AV347+AV348+AV349+AV350+AV351+AV352+AV353+AV354+AV355+AV356+AV357+AV358+AV359+AV360</f>
        <v>0</v>
      </c>
      <c r="AW291" s="91">
        <f>AW293+AW294+AW295+AW296+AW297+AW298+AW299+AW300+AW309+AW310+AW315+AW316+AW317+AW318+AW319+AW320+AW321+AW322+AW323+AW324+AW325+AW326+AW327+AW328+AW342+AW343+AW344+AW345+AW346+AW347+AW348+AW349+AW350+AW351+AW352+AW353+AW354+AW355+AW356+AW357+AW358+AW359+AW360</f>
        <v>0</v>
      </c>
      <c r="AX291" s="91">
        <f>AX293+AX294+AX295+AX296+AX297+AX298+AX299+AX300+AX309+AX310+AX315+AX316+AX317+AX318+AX319+AX320+AX321+AX322+AX323+AX324+AX325+AX326+AX327+AX328+AX342+AX343+AX344+AX345+AX346+AX347+AX348+AX349+AX350+AX351+AX352+AX353+AX354+AX355+AX356+AX357+AX358+AX359+AX360</f>
        <v>0</v>
      </c>
      <c r="AY291" s="91">
        <f t="shared" si="126"/>
        <v>0</v>
      </c>
      <c r="AZ291" s="91">
        <f t="shared" si="126"/>
        <v>0</v>
      </c>
      <c r="BA291" s="91">
        <f t="shared" si="126"/>
        <v>0</v>
      </c>
      <c r="BB291" s="91">
        <f t="shared" si="126"/>
        <v>10320</v>
      </c>
      <c r="BC291" s="91">
        <f t="shared" si="126"/>
        <v>0</v>
      </c>
      <c r="BD291" s="91">
        <f t="shared" si="126"/>
        <v>0</v>
      </c>
      <c r="BE291" s="91">
        <f>BE293+BE294+BE295+BE296+BE297+BE298+BE299+BE300+BE309+BE310+BE315+BE316+BE317+BE318+BE319+BE320+BE321+BE322+BE323+BE324+BE325+BE326+BE327+BE328+BE342+BE343+BE344+BE345+BE346+BE347+BE348+BE349+BE350+BE351+BE352+BE353+BE354+BE355+BE356+BE357+BE358+BE359+BE360</f>
        <v>0</v>
      </c>
      <c r="BF291" s="91">
        <f>BF293+BF294+BF295+BF296+BF297+BF298+BF299+BF300+BF309+BF310+BF315+BF316+BF317+BF318+BF319+BF320+BF321+BF322+BF323+BF324+BF325+BF326+BF327+BF328+BF342+BF343+BF344+BF345+BF346+BF347+BF348+BF349+BF350+BF351+BF352+BF353+BF354+BF355+BF356+BF357+BF358+BF359+BF360</f>
        <v>10320</v>
      </c>
      <c r="BG291" s="91"/>
      <c r="BH291" s="91">
        <f>BH293+BH294+BH295+BH296+BH297+BH298+BH299+BH300+BH309+BH310+BH315+BH316+BH317+BH318+BH319+BH320+BH321+BH322+BH323+BH324+BH325+BH326+BH327+BH328+BH342+BH343+BH344+BH345+BH346+BH347+BH348+BH349+BH350+BH351+BH352+BH353+BH354+BH355+BH356+BH357+BH358+BH359+BH360</f>
        <v>0</v>
      </c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</row>
    <row r="292" spans="3:43" ht="14.25">
      <c r="C292" t="s">
        <v>3</v>
      </c>
      <c r="N292" s="19">
        <f>N291-M291</f>
        <v>-106400</v>
      </c>
      <c r="AQ292" s="7"/>
    </row>
    <row r="293" spans="1:77" ht="14.25">
      <c r="A293" s="7">
        <v>1</v>
      </c>
      <c r="B293" s="59" t="s">
        <v>60</v>
      </c>
      <c r="C293" s="3"/>
      <c r="D293" s="7"/>
      <c r="E293" s="7"/>
      <c r="F293" s="7"/>
      <c r="G293" s="7"/>
      <c r="H293" s="7"/>
      <c r="I293" s="21"/>
      <c r="J293" s="7"/>
      <c r="K293" s="7"/>
      <c r="L293" s="7"/>
      <c r="M293" s="2">
        <f aca="true" t="shared" si="127" ref="M293:M360">SUM(E293:L293)</f>
        <v>0</v>
      </c>
      <c r="N293" s="21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2">
        <f>O293+Q293+S293+U293+W293+Y293+AA293+AC293+AE293+AG293+AI293+AK293</f>
        <v>0</v>
      </c>
      <c r="AN293" s="2">
        <f>P293+R293+T293+V293+X293+Z293+AB293+AD293+AF293+AH293+AJ293+AL293</f>
        <v>0</v>
      </c>
      <c r="AO293" s="7"/>
      <c r="AP293" s="7"/>
      <c r="AQ293" s="2">
        <f>M293-AN293</f>
        <v>0</v>
      </c>
      <c r="AR293" s="7"/>
      <c r="AS293" s="20"/>
      <c r="AT293" s="20"/>
      <c r="AU293" s="7"/>
      <c r="AV293" s="7"/>
      <c r="AW293" s="7"/>
      <c r="AX293" s="7"/>
      <c r="AY293" s="7"/>
      <c r="AZ293" s="7"/>
      <c r="BA293" s="68">
        <f aca="true" t="shared" si="128" ref="BA293:BB313">AM293</f>
        <v>0</v>
      </c>
      <c r="BB293" s="68">
        <f t="shared" si="128"/>
        <v>0</v>
      </c>
      <c r="BC293" s="7"/>
      <c r="BD293" s="7"/>
      <c r="BE293" s="26">
        <f>AU293+AW293+AY293+BA293+BC293</f>
        <v>0</v>
      </c>
      <c r="BF293" s="26">
        <f>AV293+AX293+AZ293+BB293+BD293</f>
        <v>0</v>
      </c>
      <c r="BG293" s="7"/>
      <c r="BH293" s="29">
        <f aca="true" t="shared" si="129" ref="BH293:BH332">BF293-AN293</f>
        <v>0</v>
      </c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</row>
    <row r="294" spans="1:77" ht="14.25">
      <c r="A294" s="7">
        <f aca="true" t="shared" si="130" ref="A294:A300">A293+1</f>
        <v>2</v>
      </c>
      <c r="B294" s="65" t="s">
        <v>61</v>
      </c>
      <c r="C294" s="7"/>
      <c r="D294" s="7"/>
      <c r="E294" s="7"/>
      <c r="F294" s="7"/>
      <c r="G294" s="7"/>
      <c r="H294" s="21"/>
      <c r="I294" s="42">
        <v>500</v>
      </c>
      <c r="J294" s="7"/>
      <c r="K294" s="7"/>
      <c r="L294" s="7"/>
      <c r="M294" s="2">
        <f t="shared" si="127"/>
        <v>500</v>
      </c>
      <c r="N294" s="21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2">
        <f>O294+Q294+S294+U294+W294+Y294+AA294+AC294+AE294+AG294+AI294+AK294</f>
        <v>0</v>
      </c>
      <c r="AN294" s="2">
        <f>P294+R294+T294+V294+X294+Z294+AB294+AD294+AF294+AH294+AJ294+AL294</f>
        <v>0</v>
      </c>
      <c r="AO294" s="7"/>
      <c r="AP294" s="7"/>
      <c r="AQ294" s="2">
        <f aca="true" t="shared" si="131" ref="AQ294:AQ365">M294-AN294</f>
        <v>500</v>
      </c>
      <c r="AR294" s="7"/>
      <c r="AS294" s="20"/>
      <c r="AT294" s="20"/>
      <c r="AU294" s="7"/>
      <c r="AV294" s="7"/>
      <c r="AW294" s="7"/>
      <c r="AX294" s="7"/>
      <c r="AY294" s="7"/>
      <c r="AZ294" s="7"/>
      <c r="BA294" s="68">
        <f t="shared" si="128"/>
        <v>0</v>
      </c>
      <c r="BB294" s="68">
        <f t="shared" si="128"/>
        <v>0</v>
      </c>
      <c r="BC294" s="7"/>
      <c r="BD294" s="7"/>
      <c r="BE294" s="26">
        <f aca="true" t="shared" si="132" ref="BE294:BF327">AU294+AW294+AY294+BA294+BC294</f>
        <v>0</v>
      </c>
      <c r="BF294" s="26">
        <f t="shared" si="132"/>
        <v>0</v>
      </c>
      <c r="BG294" s="7"/>
      <c r="BH294" s="29">
        <f t="shared" si="129"/>
        <v>0</v>
      </c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</row>
    <row r="295" spans="1:60" s="7" customFormat="1" ht="14.25">
      <c r="A295" s="7">
        <f t="shared" si="130"/>
        <v>3</v>
      </c>
      <c r="B295" s="59" t="s">
        <v>62</v>
      </c>
      <c r="C295" s="42">
        <v>2</v>
      </c>
      <c r="D295" s="7">
        <v>850</v>
      </c>
      <c r="H295" s="21"/>
      <c r="I295" s="21">
        <f>C295*D295</f>
        <v>1700</v>
      </c>
      <c r="M295" s="2">
        <f t="shared" si="127"/>
        <v>1700</v>
      </c>
      <c r="N295" s="21"/>
      <c r="AM295" s="2">
        <f aca="true" t="shared" si="133" ref="AM295:AN349">O295+Q295+S295+U295+W295+Y295+AA295+AC295+AE295+AG295+AI295+AK295</f>
        <v>0</v>
      </c>
      <c r="AN295" s="2">
        <f t="shared" si="133"/>
        <v>0</v>
      </c>
      <c r="AQ295" s="2">
        <f t="shared" si="131"/>
        <v>1700</v>
      </c>
      <c r="AS295" s="20"/>
      <c r="AT295" s="20"/>
      <c r="BA295" s="68">
        <f t="shared" si="128"/>
        <v>0</v>
      </c>
      <c r="BB295" s="68">
        <f t="shared" si="128"/>
        <v>0</v>
      </c>
      <c r="BE295" s="26">
        <f t="shared" si="132"/>
        <v>0</v>
      </c>
      <c r="BF295" s="26">
        <f t="shared" si="132"/>
        <v>0</v>
      </c>
      <c r="BH295" s="29">
        <f t="shared" si="129"/>
        <v>0</v>
      </c>
    </row>
    <row r="296" spans="1:77" s="4" customFormat="1" ht="28.5">
      <c r="A296" s="7">
        <f t="shared" si="130"/>
        <v>4</v>
      </c>
      <c r="B296" s="59" t="s">
        <v>252</v>
      </c>
      <c r="C296" s="42">
        <v>1</v>
      </c>
      <c r="D296" s="21">
        <v>7000</v>
      </c>
      <c r="E296" s="7"/>
      <c r="F296" s="7"/>
      <c r="G296" s="7"/>
      <c r="H296" s="7"/>
      <c r="I296" s="21">
        <f>C296*D296</f>
        <v>7000</v>
      </c>
      <c r="J296" s="7"/>
      <c r="K296" s="7"/>
      <c r="L296" s="7"/>
      <c r="M296" s="2">
        <f t="shared" si="127"/>
        <v>7000</v>
      </c>
      <c r="N296" s="21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2">
        <f t="shared" si="133"/>
        <v>0</v>
      </c>
      <c r="AN296" s="2">
        <f t="shared" si="133"/>
        <v>0</v>
      </c>
      <c r="AO296" s="7"/>
      <c r="AP296" s="7"/>
      <c r="AQ296" s="2">
        <f t="shared" si="131"/>
        <v>7000</v>
      </c>
      <c r="AR296" s="7"/>
      <c r="AS296" s="20"/>
      <c r="AT296" s="20"/>
      <c r="AU296" s="7"/>
      <c r="AV296" s="7"/>
      <c r="AW296" s="7"/>
      <c r="AX296" s="7"/>
      <c r="AY296" s="7"/>
      <c r="AZ296" s="7"/>
      <c r="BA296" s="68">
        <f t="shared" si="128"/>
        <v>0</v>
      </c>
      <c r="BB296" s="68">
        <f t="shared" si="128"/>
        <v>0</v>
      </c>
      <c r="BC296" s="7"/>
      <c r="BD296" s="7"/>
      <c r="BE296" s="26">
        <f t="shared" si="132"/>
        <v>0</v>
      </c>
      <c r="BF296" s="26">
        <f t="shared" si="132"/>
        <v>0</v>
      </c>
      <c r="BG296" s="7"/>
      <c r="BH296" s="29">
        <f t="shared" si="129"/>
        <v>0</v>
      </c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</row>
    <row r="297" spans="1:77" s="4" customFormat="1" ht="14.25">
      <c r="A297" s="7">
        <f t="shared" si="130"/>
        <v>5</v>
      </c>
      <c r="B297" s="59" t="s">
        <v>135</v>
      </c>
      <c r="C297" s="7"/>
      <c r="D297" s="7"/>
      <c r="E297" s="7"/>
      <c r="F297" s="7"/>
      <c r="G297" s="7"/>
      <c r="H297" s="7"/>
      <c r="I297" s="21"/>
      <c r="J297" s="7"/>
      <c r="K297" s="7"/>
      <c r="L297" s="7"/>
      <c r="M297" s="2">
        <f t="shared" si="127"/>
        <v>0</v>
      </c>
      <c r="N297" s="21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2">
        <f t="shared" si="133"/>
        <v>0</v>
      </c>
      <c r="AN297" s="2">
        <f t="shared" si="133"/>
        <v>0</v>
      </c>
      <c r="AO297" s="7"/>
      <c r="AP297" s="7"/>
      <c r="AQ297" s="2">
        <f t="shared" si="131"/>
        <v>0</v>
      </c>
      <c r="AR297" s="7"/>
      <c r="AS297" s="20"/>
      <c r="AT297" s="20"/>
      <c r="AU297" s="7"/>
      <c r="AV297" s="7"/>
      <c r="AW297" s="7"/>
      <c r="AX297" s="7"/>
      <c r="AY297" s="7"/>
      <c r="AZ297" s="7"/>
      <c r="BA297" s="68">
        <f t="shared" si="128"/>
        <v>0</v>
      </c>
      <c r="BB297" s="68">
        <f t="shared" si="128"/>
        <v>0</v>
      </c>
      <c r="BC297" s="7"/>
      <c r="BD297" s="7"/>
      <c r="BE297" s="26">
        <f t="shared" si="132"/>
        <v>0</v>
      </c>
      <c r="BF297" s="26">
        <f t="shared" si="132"/>
        <v>0</v>
      </c>
      <c r="BG297" s="7"/>
      <c r="BH297" s="29">
        <f t="shared" si="129"/>
        <v>0</v>
      </c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</row>
    <row r="298" spans="1:77" s="11" customFormat="1" ht="15">
      <c r="A298" s="7">
        <f t="shared" si="130"/>
        <v>6</v>
      </c>
      <c r="B298" s="59" t="s">
        <v>251</v>
      </c>
      <c r="C298" s="42">
        <v>2</v>
      </c>
      <c r="D298" s="7">
        <v>1500</v>
      </c>
      <c r="E298" s="7"/>
      <c r="F298" s="7"/>
      <c r="G298" s="7"/>
      <c r="H298" s="7"/>
      <c r="I298" s="21">
        <f>C298*D298</f>
        <v>3000</v>
      </c>
      <c r="J298" s="7"/>
      <c r="K298" s="7"/>
      <c r="L298" s="7"/>
      <c r="M298" s="2">
        <f t="shared" si="127"/>
        <v>3000</v>
      </c>
      <c r="N298" s="21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2">
        <f t="shared" si="133"/>
        <v>0</v>
      </c>
      <c r="AN298" s="2">
        <f t="shared" si="133"/>
        <v>0</v>
      </c>
      <c r="AO298" s="7"/>
      <c r="AP298" s="7"/>
      <c r="AQ298" s="2">
        <f t="shared" si="131"/>
        <v>3000</v>
      </c>
      <c r="AR298" s="7"/>
      <c r="AS298" s="20"/>
      <c r="AT298" s="20"/>
      <c r="AU298" s="7"/>
      <c r="AV298" s="7"/>
      <c r="AW298" s="7"/>
      <c r="AX298" s="7"/>
      <c r="AY298" s="7"/>
      <c r="AZ298" s="7"/>
      <c r="BA298" s="68">
        <f t="shared" si="128"/>
        <v>0</v>
      </c>
      <c r="BB298" s="68">
        <f t="shared" si="128"/>
        <v>0</v>
      </c>
      <c r="BC298" s="7"/>
      <c r="BD298" s="7"/>
      <c r="BE298" s="26">
        <f t="shared" si="132"/>
        <v>0</v>
      </c>
      <c r="BF298" s="26">
        <f t="shared" si="132"/>
        <v>0</v>
      </c>
      <c r="BG298" s="7"/>
      <c r="BH298" s="29">
        <f t="shared" si="129"/>
        <v>0</v>
      </c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</row>
    <row r="299" spans="1:60" s="7" customFormat="1" ht="14.25">
      <c r="A299" s="7">
        <f t="shared" si="130"/>
        <v>7</v>
      </c>
      <c r="B299" s="59" t="s">
        <v>145</v>
      </c>
      <c r="C299" s="42">
        <v>10</v>
      </c>
      <c r="D299" s="21">
        <v>360</v>
      </c>
      <c r="I299" s="21">
        <f>C299*D299</f>
        <v>3600</v>
      </c>
      <c r="J299" s="7">
        <v>-400</v>
      </c>
      <c r="M299" s="2">
        <f t="shared" si="127"/>
        <v>3200</v>
      </c>
      <c r="N299" s="21"/>
      <c r="R299" s="20"/>
      <c r="X299" s="7">
        <v>320</v>
      </c>
      <c r="AL299" s="21"/>
      <c r="AM299" s="2">
        <f t="shared" si="133"/>
        <v>0</v>
      </c>
      <c r="AN299" s="2">
        <f t="shared" si="133"/>
        <v>320</v>
      </c>
      <c r="AQ299" s="2">
        <f t="shared" si="131"/>
        <v>2880</v>
      </c>
      <c r="AS299" s="20"/>
      <c r="AT299" s="20"/>
      <c r="BA299" s="68">
        <f t="shared" si="128"/>
        <v>0</v>
      </c>
      <c r="BB299" s="68">
        <f t="shared" si="128"/>
        <v>320</v>
      </c>
      <c r="BE299" s="26">
        <f t="shared" si="132"/>
        <v>0</v>
      </c>
      <c r="BF299" s="26">
        <f t="shared" si="132"/>
        <v>320</v>
      </c>
      <c r="BH299" s="29">
        <f t="shared" si="129"/>
        <v>0</v>
      </c>
    </row>
    <row r="300" spans="1:60" s="7" customFormat="1" ht="28.5">
      <c r="A300" s="7">
        <f t="shared" si="130"/>
        <v>8</v>
      </c>
      <c r="B300" s="59" t="s">
        <v>106</v>
      </c>
      <c r="E300" s="7">
        <f>SUM(E301:E308)</f>
        <v>0</v>
      </c>
      <c r="F300" s="7">
        <f aca="true" t="shared" si="134" ref="F300:M300">SUM(F301:F308)</f>
        <v>0</v>
      </c>
      <c r="G300" s="7">
        <f t="shared" si="134"/>
        <v>0</v>
      </c>
      <c r="H300" s="7">
        <f t="shared" si="134"/>
        <v>0</v>
      </c>
      <c r="I300" s="7">
        <f t="shared" si="134"/>
        <v>0</v>
      </c>
      <c r="J300" s="7">
        <f t="shared" si="134"/>
        <v>0</v>
      </c>
      <c r="K300" s="7">
        <f t="shared" si="134"/>
        <v>0</v>
      </c>
      <c r="L300" s="7">
        <f>SUM(L301:L308)</f>
        <v>0</v>
      </c>
      <c r="M300" s="7">
        <f t="shared" si="134"/>
        <v>0</v>
      </c>
      <c r="N300" s="21"/>
      <c r="O300" s="7">
        <f aca="true" t="shared" si="135" ref="O300:AL300">SUM(O301:O308)</f>
        <v>0</v>
      </c>
      <c r="P300" s="7">
        <f t="shared" si="135"/>
        <v>0</v>
      </c>
      <c r="Q300" s="7">
        <f t="shared" si="135"/>
        <v>0</v>
      </c>
      <c r="R300" s="7">
        <f t="shared" si="135"/>
        <v>0</v>
      </c>
      <c r="S300" s="7">
        <f t="shared" si="135"/>
        <v>0</v>
      </c>
      <c r="T300" s="7">
        <f t="shared" si="135"/>
        <v>0</v>
      </c>
      <c r="U300" s="7">
        <f t="shared" si="135"/>
        <v>0</v>
      </c>
      <c r="V300" s="7">
        <f t="shared" si="135"/>
        <v>0</v>
      </c>
      <c r="W300" s="7">
        <f t="shared" si="135"/>
        <v>0</v>
      </c>
      <c r="X300" s="7">
        <f t="shared" si="135"/>
        <v>0</v>
      </c>
      <c r="Y300" s="7">
        <f t="shared" si="135"/>
        <v>0</v>
      </c>
      <c r="Z300" s="7">
        <f t="shared" si="135"/>
        <v>0</v>
      </c>
      <c r="AA300" s="7">
        <f t="shared" si="135"/>
        <v>0</v>
      </c>
      <c r="AB300" s="7">
        <f t="shared" si="135"/>
        <v>0</v>
      </c>
      <c r="AC300" s="7">
        <f t="shared" si="135"/>
        <v>0</v>
      </c>
      <c r="AD300" s="7">
        <f t="shared" si="135"/>
        <v>0</v>
      </c>
      <c r="AE300" s="7">
        <f t="shared" si="135"/>
        <v>0</v>
      </c>
      <c r="AF300" s="7">
        <f t="shared" si="135"/>
        <v>0</v>
      </c>
      <c r="AG300" s="7">
        <f t="shared" si="135"/>
        <v>0</v>
      </c>
      <c r="AH300" s="7">
        <f t="shared" si="135"/>
        <v>0</v>
      </c>
      <c r="AI300" s="7">
        <f t="shared" si="135"/>
        <v>0</v>
      </c>
      <c r="AJ300" s="7">
        <f t="shared" si="135"/>
        <v>0</v>
      </c>
      <c r="AK300" s="7">
        <f t="shared" si="135"/>
        <v>0</v>
      </c>
      <c r="AL300" s="7">
        <f t="shared" si="135"/>
        <v>0</v>
      </c>
      <c r="AM300" s="7">
        <f>SUM(AM301:AM308)</f>
        <v>0</v>
      </c>
      <c r="AN300" s="7">
        <f>SUM(AN301:AN308)</f>
        <v>0</v>
      </c>
      <c r="AQ300" s="7">
        <f>SUM(AQ301:AQ308)</f>
        <v>0</v>
      </c>
      <c r="AS300" s="20"/>
      <c r="AT300" s="20"/>
      <c r="BA300" s="68">
        <f>AM300</f>
        <v>0</v>
      </c>
      <c r="BB300" s="68">
        <f>AN300</f>
        <v>0</v>
      </c>
      <c r="BE300" s="26">
        <f t="shared" si="132"/>
        <v>0</v>
      </c>
      <c r="BF300" s="26">
        <f t="shared" si="132"/>
        <v>0</v>
      </c>
      <c r="BH300" s="29">
        <f t="shared" si="129"/>
        <v>0</v>
      </c>
    </row>
    <row r="301" spans="2:60" s="7" customFormat="1" ht="28.5">
      <c r="B301" s="77" t="s">
        <v>294</v>
      </c>
      <c r="I301" s="21"/>
      <c r="M301" s="2">
        <f aca="true" t="shared" si="136" ref="M301:M308">SUM(E301:L301)</f>
        <v>0</v>
      </c>
      <c r="N301" s="21"/>
      <c r="AM301" s="2">
        <f>O301+Q301+S301+U301+W301+Y301+AA301+AC301+AE301+AG301+AI301+AK301</f>
        <v>0</v>
      </c>
      <c r="AN301" s="2">
        <f aca="true" t="shared" si="137" ref="AN301:AN308">P301+R301+T301+V301+X301+Z301+AB301+AD301+AF301+AH301+AJ301+AL301</f>
        <v>0</v>
      </c>
      <c r="AQ301" s="2">
        <f aca="true" t="shared" si="138" ref="AQ301:AQ308">M301-AN301</f>
        <v>0</v>
      </c>
      <c r="AS301" s="20"/>
      <c r="AT301" s="20"/>
      <c r="BA301" s="68"/>
      <c r="BB301" s="68"/>
      <c r="BE301" s="26"/>
      <c r="BF301" s="26"/>
      <c r="BH301" s="29"/>
    </row>
    <row r="302" spans="2:60" s="7" customFormat="1" ht="28.5">
      <c r="B302" s="77" t="s">
        <v>295</v>
      </c>
      <c r="I302" s="21"/>
      <c r="M302" s="2">
        <f t="shared" si="136"/>
        <v>0</v>
      </c>
      <c r="N302" s="21"/>
      <c r="AM302" s="2">
        <f aca="true" t="shared" si="139" ref="AM302:AM308">O302+Q302+S302+U302+W302+Y302+AA302+AC302+AE302+AG302+AI302+AK302</f>
        <v>0</v>
      </c>
      <c r="AN302" s="2">
        <f t="shared" si="137"/>
        <v>0</v>
      </c>
      <c r="AQ302" s="2">
        <f t="shared" si="138"/>
        <v>0</v>
      </c>
      <c r="AS302" s="20"/>
      <c r="AT302" s="20"/>
      <c r="BA302" s="68"/>
      <c r="BB302" s="68"/>
      <c r="BE302" s="26"/>
      <c r="BF302" s="26"/>
      <c r="BH302" s="29"/>
    </row>
    <row r="303" spans="2:60" s="7" customFormat="1" ht="28.5">
      <c r="B303" s="77" t="s">
        <v>296</v>
      </c>
      <c r="I303" s="21"/>
      <c r="M303" s="2">
        <f t="shared" si="136"/>
        <v>0</v>
      </c>
      <c r="N303" s="21"/>
      <c r="AM303" s="2">
        <f t="shared" si="139"/>
        <v>0</v>
      </c>
      <c r="AN303" s="2">
        <f t="shared" si="137"/>
        <v>0</v>
      </c>
      <c r="AQ303" s="2">
        <f t="shared" si="138"/>
        <v>0</v>
      </c>
      <c r="AS303" s="20"/>
      <c r="AT303" s="20"/>
      <c r="BA303" s="68"/>
      <c r="BB303" s="68"/>
      <c r="BE303" s="26"/>
      <c r="BF303" s="26"/>
      <c r="BH303" s="29"/>
    </row>
    <row r="304" spans="2:60" s="7" customFormat="1" ht="28.5">
      <c r="B304" s="77" t="s">
        <v>297</v>
      </c>
      <c r="I304" s="21"/>
      <c r="M304" s="2">
        <f t="shared" si="136"/>
        <v>0</v>
      </c>
      <c r="N304" s="21"/>
      <c r="AM304" s="2">
        <f t="shared" si="139"/>
        <v>0</v>
      </c>
      <c r="AN304" s="2">
        <f t="shared" si="137"/>
        <v>0</v>
      </c>
      <c r="AQ304" s="2">
        <f t="shared" si="138"/>
        <v>0</v>
      </c>
      <c r="AS304" s="20"/>
      <c r="AT304" s="20"/>
      <c r="BA304" s="68"/>
      <c r="BB304" s="68"/>
      <c r="BE304" s="26"/>
      <c r="BF304" s="26"/>
      <c r="BH304" s="29"/>
    </row>
    <row r="305" spans="2:60" s="7" customFormat="1" ht="28.5">
      <c r="B305" s="77" t="s">
        <v>298</v>
      </c>
      <c r="I305" s="21"/>
      <c r="M305" s="2">
        <f t="shared" si="136"/>
        <v>0</v>
      </c>
      <c r="N305" s="21"/>
      <c r="AM305" s="2">
        <f t="shared" si="139"/>
        <v>0</v>
      </c>
      <c r="AN305" s="2">
        <f t="shared" si="137"/>
        <v>0</v>
      </c>
      <c r="AQ305" s="2">
        <f t="shared" si="138"/>
        <v>0</v>
      </c>
      <c r="AS305" s="20"/>
      <c r="AT305" s="20"/>
      <c r="BA305" s="68"/>
      <c r="BB305" s="68"/>
      <c r="BE305" s="26"/>
      <c r="BF305" s="26"/>
      <c r="BH305" s="29"/>
    </row>
    <row r="306" spans="2:60" s="7" customFormat="1" ht="28.5">
      <c r="B306" s="77" t="s">
        <v>299</v>
      </c>
      <c r="I306" s="21"/>
      <c r="M306" s="2">
        <f t="shared" si="136"/>
        <v>0</v>
      </c>
      <c r="N306" s="21"/>
      <c r="AM306" s="2">
        <f t="shared" si="139"/>
        <v>0</v>
      </c>
      <c r="AN306" s="2">
        <f t="shared" si="137"/>
        <v>0</v>
      </c>
      <c r="AQ306" s="2">
        <f t="shared" si="138"/>
        <v>0</v>
      </c>
      <c r="AS306" s="20"/>
      <c r="AT306" s="20"/>
      <c r="BA306" s="68"/>
      <c r="BB306" s="68"/>
      <c r="BE306" s="26"/>
      <c r="BF306" s="26"/>
      <c r="BH306" s="29"/>
    </row>
    <row r="307" spans="2:60" s="7" customFormat="1" ht="14.25">
      <c r="B307" s="59"/>
      <c r="I307" s="21"/>
      <c r="M307" s="2">
        <f t="shared" si="136"/>
        <v>0</v>
      </c>
      <c r="N307" s="21"/>
      <c r="AM307" s="2">
        <f t="shared" si="139"/>
        <v>0</v>
      </c>
      <c r="AN307" s="2">
        <f t="shared" si="137"/>
        <v>0</v>
      </c>
      <c r="AQ307" s="2">
        <f t="shared" si="138"/>
        <v>0</v>
      </c>
      <c r="AS307" s="20"/>
      <c r="AT307" s="20"/>
      <c r="BA307" s="68"/>
      <c r="BB307" s="68"/>
      <c r="BE307" s="26"/>
      <c r="BF307" s="26"/>
      <c r="BH307" s="29"/>
    </row>
    <row r="308" spans="2:60" s="7" customFormat="1" ht="14.25">
      <c r="B308" s="59"/>
      <c r="I308" s="21"/>
      <c r="M308" s="2">
        <f t="shared" si="136"/>
        <v>0</v>
      </c>
      <c r="N308" s="21"/>
      <c r="AM308" s="2">
        <f t="shared" si="139"/>
        <v>0</v>
      </c>
      <c r="AN308" s="2">
        <f t="shared" si="137"/>
        <v>0</v>
      </c>
      <c r="AQ308" s="2">
        <f t="shared" si="138"/>
        <v>0</v>
      </c>
      <c r="AS308" s="20"/>
      <c r="AT308" s="20"/>
      <c r="BA308" s="68"/>
      <c r="BB308" s="68"/>
      <c r="BE308" s="26"/>
      <c r="BF308" s="26"/>
      <c r="BH308" s="29"/>
    </row>
    <row r="309" spans="1:60" s="7" customFormat="1" ht="28.5">
      <c r="A309" s="7">
        <f>A300+1</f>
        <v>9</v>
      </c>
      <c r="B309" s="59" t="s">
        <v>146</v>
      </c>
      <c r="C309" s="42">
        <v>12</v>
      </c>
      <c r="D309" s="7">
        <v>860</v>
      </c>
      <c r="I309" s="21">
        <f>C309*D309</f>
        <v>10320</v>
      </c>
      <c r="M309" s="2">
        <f t="shared" si="127"/>
        <v>10320</v>
      </c>
      <c r="N309" s="21"/>
      <c r="P309" s="7">
        <f>560+300</f>
        <v>860</v>
      </c>
      <c r="R309" s="7">
        <v>860</v>
      </c>
      <c r="T309" s="7">
        <v>860</v>
      </c>
      <c r="V309" s="7">
        <v>860</v>
      </c>
      <c r="X309" s="7">
        <v>860</v>
      </c>
      <c r="AM309" s="2">
        <f t="shared" si="133"/>
        <v>0</v>
      </c>
      <c r="AN309" s="2">
        <f t="shared" si="133"/>
        <v>4300</v>
      </c>
      <c r="AQ309" s="2">
        <f t="shared" si="131"/>
        <v>6020</v>
      </c>
      <c r="AS309" s="20"/>
      <c r="AT309" s="20"/>
      <c r="BA309" s="68">
        <f t="shared" si="128"/>
        <v>0</v>
      </c>
      <c r="BB309" s="68">
        <f t="shared" si="128"/>
        <v>4300</v>
      </c>
      <c r="BE309" s="26">
        <f t="shared" si="132"/>
        <v>0</v>
      </c>
      <c r="BF309" s="26">
        <f t="shared" si="132"/>
        <v>4300</v>
      </c>
      <c r="BH309" s="29">
        <f t="shared" si="129"/>
        <v>0</v>
      </c>
    </row>
    <row r="310" spans="1:60" s="7" customFormat="1" ht="14.25">
      <c r="A310" s="7">
        <f>A309+1</f>
        <v>10</v>
      </c>
      <c r="B310" s="59" t="s">
        <v>63</v>
      </c>
      <c r="E310" s="7">
        <f>ROUND(E311+E312+E313+E314,0)</f>
        <v>0</v>
      </c>
      <c r="F310" s="7">
        <f>ROUND(F311+F312+F313+F314,0)</f>
        <v>0</v>
      </c>
      <c r="H310" s="7">
        <f>ROUND(H311+H312+H313+H314,0)</f>
        <v>0</v>
      </c>
      <c r="I310" s="7">
        <f>ROUND(I311+I312+I313,0)</f>
        <v>8100</v>
      </c>
      <c r="J310" s="7">
        <f>ROUND(J311+J312+J313,0)</f>
        <v>0</v>
      </c>
      <c r="K310" s="7">
        <f>ROUND(K311+K312+K313,0)</f>
        <v>0</v>
      </c>
      <c r="L310" s="7">
        <f>ROUND(L311+L312+L313,0)</f>
        <v>0</v>
      </c>
      <c r="M310" s="2">
        <f t="shared" si="127"/>
        <v>8100</v>
      </c>
      <c r="N310" s="21"/>
      <c r="P310" s="7">
        <f>P311+P312+P313+P314</f>
        <v>0</v>
      </c>
      <c r="Q310" s="7">
        <f aca="true" t="shared" si="140" ref="Q310:AL310">Q311+Q312+Q313+Q314</f>
        <v>0</v>
      </c>
      <c r="R310" s="7">
        <f t="shared" si="140"/>
        <v>500</v>
      </c>
      <c r="S310" s="7">
        <f t="shared" si="140"/>
        <v>0</v>
      </c>
      <c r="T310" s="7">
        <f t="shared" si="140"/>
        <v>1000</v>
      </c>
      <c r="U310" s="7">
        <f t="shared" si="140"/>
        <v>0</v>
      </c>
      <c r="V310" s="7">
        <f t="shared" si="140"/>
        <v>500</v>
      </c>
      <c r="W310" s="7">
        <f t="shared" si="140"/>
        <v>0</v>
      </c>
      <c r="X310" s="7">
        <f t="shared" si="140"/>
        <v>500</v>
      </c>
      <c r="Y310" s="7">
        <f t="shared" si="140"/>
        <v>0</v>
      </c>
      <c r="Z310" s="7">
        <f t="shared" si="140"/>
        <v>0</v>
      </c>
      <c r="AA310" s="7">
        <f t="shared" si="140"/>
        <v>0</v>
      </c>
      <c r="AB310" s="7">
        <f t="shared" si="140"/>
        <v>0</v>
      </c>
      <c r="AC310" s="7">
        <f t="shared" si="140"/>
        <v>0</v>
      </c>
      <c r="AD310" s="7">
        <f t="shared" si="140"/>
        <v>0</v>
      </c>
      <c r="AE310" s="7">
        <f t="shared" si="140"/>
        <v>0</v>
      </c>
      <c r="AF310" s="7">
        <f t="shared" si="140"/>
        <v>0</v>
      </c>
      <c r="AG310" s="7">
        <f t="shared" si="140"/>
        <v>0</v>
      </c>
      <c r="AH310" s="7">
        <f t="shared" si="140"/>
        <v>0</v>
      </c>
      <c r="AI310" s="7">
        <f t="shared" si="140"/>
        <v>0</v>
      </c>
      <c r="AJ310" s="7">
        <f t="shared" si="140"/>
        <v>0</v>
      </c>
      <c r="AK310" s="7">
        <f t="shared" si="140"/>
        <v>0</v>
      </c>
      <c r="AL310" s="7">
        <f t="shared" si="140"/>
        <v>0</v>
      </c>
      <c r="AM310" s="2">
        <f t="shared" si="133"/>
        <v>0</v>
      </c>
      <c r="AN310" s="2">
        <f>P310+R310+T310+V310+X310+Z310+AB310+AD310+AF310+AH310+AJ310+AL310</f>
        <v>2500</v>
      </c>
      <c r="AQ310" s="2">
        <f t="shared" si="131"/>
        <v>5600</v>
      </c>
      <c r="AS310" s="20"/>
      <c r="AT310" s="20"/>
      <c r="BA310" s="68">
        <f t="shared" si="128"/>
        <v>0</v>
      </c>
      <c r="BB310" s="68">
        <f t="shared" si="128"/>
        <v>2500</v>
      </c>
      <c r="BE310" s="26">
        <f t="shared" si="132"/>
        <v>0</v>
      </c>
      <c r="BF310" s="26">
        <f t="shared" si="132"/>
        <v>2500</v>
      </c>
      <c r="BH310" s="29">
        <f t="shared" si="129"/>
        <v>0</v>
      </c>
    </row>
    <row r="311" spans="1:77" s="7" customFormat="1" ht="14.25">
      <c r="A311"/>
      <c r="B311" s="52" t="s">
        <v>64</v>
      </c>
      <c r="C311" s="38">
        <v>12</v>
      </c>
      <c r="G311"/>
      <c r="I311">
        <f>C311*D311</f>
        <v>0</v>
      </c>
      <c r="J311"/>
      <c r="K311"/>
      <c r="L311"/>
      <c r="M311" s="2">
        <f t="shared" si="127"/>
        <v>0</v>
      </c>
      <c r="N311" s="19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 s="2">
        <f t="shared" si="133"/>
        <v>0</v>
      </c>
      <c r="AN311" s="2">
        <f t="shared" si="133"/>
        <v>0</v>
      </c>
      <c r="AO311"/>
      <c r="AP311"/>
      <c r="AQ311" s="2">
        <f t="shared" si="131"/>
        <v>0</v>
      </c>
      <c r="AR311"/>
      <c r="AS311" s="18"/>
      <c r="AT311" s="18"/>
      <c r="AU311"/>
      <c r="AV311"/>
      <c r="AW311"/>
      <c r="AX311"/>
      <c r="AY311"/>
      <c r="AZ311"/>
      <c r="BA311" s="68">
        <f t="shared" si="128"/>
        <v>0</v>
      </c>
      <c r="BB311" s="68">
        <f t="shared" si="128"/>
        <v>0</v>
      </c>
      <c r="BC311"/>
      <c r="BD311"/>
      <c r="BE311" s="26">
        <f t="shared" si="132"/>
        <v>0</v>
      </c>
      <c r="BF311" s="26">
        <f t="shared" si="132"/>
        <v>0</v>
      </c>
      <c r="BG311"/>
      <c r="BH311" s="29">
        <f t="shared" si="129"/>
        <v>0</v>
      </c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</row>
    <row r="312" spans="1:77" s="7" customFormat="1" ht="14.25">
      <c r="A312"/>
      <c r="B312" s="52" t="s">
        <v>65</v>
      </c>
      <c r="C312" s="38">
        <v>12</v>
      </c>
      <c r="D312" s="7">
        <v>675</v>
      </c>
      <c r="G312"/>
      <c r="I312">
        <f>C312*D312</f>
        <v>8100</v>
      </c>
      <c r="J312"/>
      <c r="K312"/>
      <c r="L312"/>
      <c r="M312" s="2">
        <f t="shared" si="127"/>
        <v>8100</v>
      </c>
      <c r="N312" s="19"/>
      <c r="O312"/>
      <c r="P312"/>
      <c r="Q312"/>
      <c r="R312">
        <v>500</v>
      </c>
      <c r="S312"/>
      <c r="T312">
        <v>1000</v>
      </c>
      <c r="U312"/>
      <c r="V312">
        <v>500</v>
      </c>
      <c r="W312"/>
      <c r="X312">
        <v>500</v>
      </c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 s="2">
        <f t="shared" si="133"/>
        <v>0</v>
      </c>
      <c r="AN312" s="2">
        <f t="shared" si="133"/>
        <v>2500</v>
      </c>
      <c r="AO312"/>
      <c r="AP312"/>
      <c r="AQ312" s="2">
        <f t="shared" si="131"/>
        <v>5600</v>
      </c>
      <c r="AR312"/>
      <c r="AS312" s="18">
        <v>6000</v>
      </c>
      <c r="AT312" s="18">
        <f>M312-AS312</f>
        <v>2100</v>
      </c>
      <c r="AU312"/>
      <c r="AV312"/>
      <c r="AW312"/>
      <c r="AX312"/>
      <c r="AY312"/>
      <c r="AZ312"/>
      <c r="BA312" s="68">
        <f t="shared" si="128"/>
        <v>0</v>
      </c>
      <c r="BB312" s="68">
        <f t="shared" si="128"/>
        <v>2500</v>
      </c>
      <c r="BC312"/>
      <c r="BD312"/>
      <c r="BE312" s="26">
        <f t="shared" si="132"/>
        <v>0</v>
      </c>
      <c r="BF312" s="26">
        <f t="shared" si="132"/>
        <v>2500</v>
      </c>
      <c r="BG312"/>
      <c r="BH312" s="29">
        <f t="shared" si="129"/>
        <v>0</v>
      </c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</row>
    <row r="313" spans="1:77" s="7" customFormat="1" ht="14.25">
      <c r="A313"/>
      <c r="B313" s="52" t="s">
        <v>66</v>
      </c>
      <c r="C313"/>
      <c r="D313"/>
      <c r="E313" s="19"/>
      <c r="F313" s="19"/>
      <c r="G313" s="19"/>
      <c r="H313" s="19"/>
      <c r="I313"/>
      <c r="J313"/>
      <c r="K313"/>
      <c r="L313"/>
      <c r="M313" s="2">
        <f t="shared" si="127"/>
        <v>0</v>
      </c>
      <c r="N313" s="19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 s="2">
        <f t="shared" si="133"/>
        <v>0</v>
      </c>
      <c r="AN313" s="2">
        <f t="shared" si="133"/>
        <v>0</v>
      </c>
      <c r="AO313"/>
      <c r="AP313"/>
      <c r="AQ313" s="2">
        <f t="shared" si="131"/>
        <v>0</v>
      </c>
      <c r="AR313"/>
      <c r="AS313" s="18"/>
      <c r="AT313" s="18"/>
      <c r="AU313"/>
      <c r="AV313"/>
      <c r="AW313"/>
      <c r="AX313"/>
      <c r="AY313"/>
      <c r="AZ313"/>
      <c r="BA313" s="68">
        <f t="shared" si="128"/>
        <v>0</v>
      </c>
      <c r="BB313" s="68">
        <f t="shared" si="128"/>
        <v>0</v>
      </c>
      <c r="BC313"/>
      <c r="BD313"/>
      <c r="BE313" s="26">
        <f t="shared" si="132"/>
        <v>0</v>
      </c>
      <c r="BF313" s="26">
        <f t="shared" si="132"/>
        <v>0</v>
      </c>
      <c r="BG313"/>
      <c r="BH313" s="29">
        <f t="shared" si="129"/>
        <v>0</v>
      </c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</row>
    <row r="314" spans="1:77" s="7" customFormat="1" ht="14.25">
      <c r="A314"/>
      <c r="B314" s="52" t="s">
        <v>127</v>
      </c>
      <c r="C314"/>
      <c r="D314"/>
      <c r="E314" s="19"/>
      <c r="F314" s="19"/>
      <c r="G314" s="19"/>
      <c r="H314" s="19"/>
      <c r="I314"/>
      <c r="J314"/>
      <c r="K314"/>
      <c r="L314"/>
      <c r="M314" s="2">
        <f t="shared" si="127"/>
        <v>0</v>
      </c>
      <c r="N314" s="19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 s="2">
        <f t="shared" si="133"/>
        <v>0</v>
      </c>
      <c r="AN314" s="2">
        <f t="shared" si="133"/>
        <v>0</v>
      </c>
      <c r="AO314"/>
      <c r="AP314"/>
      <c r="AQ314" s="2">
        <f t="shared" si="131"/>
        <v>0</v>
      </c>
      <c r="AR314"/>
      <c r="AS314" s="18"/>
      <c r="AT314" s="18"/>
      <c r="AU314"/>
      <c r="AV314"/>
      <c r="AW314"/>
      <c r="AX314"/>
      <c r="AY314"/>
      <c r="AZ314"/>
      <c r="BA314" s="68">
        <f>AM314</f>
        <v>0</v>
      </c>
      <c r="BB314" s="68">
        <f>AN314</f>
        <v>0</v>
      </c>
      <c r="BC314"/>
      <c r="BD314"/>
      <c r="BE314" s="26">
        <f t="shared" si="132"/>
        <v>0</v>
      </c>
      <c r="BF314" s="26">
        <f t="shared" si="132"/>
        <v>0</v>
      </c>
      <c r="BG314"/>
      <c r="BH314" s="29">
        <f t="shared" si="129"/>
        <v>0</v>
      </c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</row>
    <row r="315" spans="1:60" s="7" customFormat="1" ht="14.25">
      <c r="A315" s="7">
        <f>A310+1</f>
        <v>11</v>
      </c>
      <c r="B315" s="59" t="s">
        <v>276</v>
      </c>
      <c r="E315" s="21"/>
      <c r="F315" s="21"/>
      <c r="G315" s="21"/>
      <c r="H315" s="21"/>
      <c r="M315" s="2">
        <f t="shared" si="127"/>
        <v>0</v>
      </c>
      <c r="N315" s="21"/>
      <c r="AM315" s="2">
        <f t="shared" si="133"/>
        <v>0</v>
      </c>
      <c r="AN315" s="2">
        <f t="shared" si="133"/>
        <v>0</v>
      </c>
      <c r="AQ315" s="2">
        <f t="shared" si="131"/>
        <v>0</v>
      </c>
      <c r="AS315" s="20"/>
      <c r="AT315" s="20"/>
      <c r="BA315" s="68">
        <f aca="true" t="shared" si="141" ref="BA315:BB371">AM315</f>
        <v>0</v>
      </c>
      <c r="BB315" s="68">
        <f t="shared" si="141"/>
        <v>0</v>
      </c>
      <c r="BE315" s="26">
        <f t="shared" si="132"/>
        <v>0</v>
      </c>
      <c r="BF315" s="26">
        <f t="shared" si="132"/>
        <v>0</v>
      </c>
      <c r="BH315" s="29">
        <f t="shared" si="129"/>
        <v>0</v>
      </c>
    </row>
    <row r="316" spans="1:77" s="7" customFormat="1" ht="13.5" customHeight="1">
      <c r="A316" s="7">
        <f>A315+1</f>
        <v>12</v>
      </c>
      <c r="B316" s="65" t="s">
        <v>67</v>
      </c>
      <c r="C316" s="36">
        <v>23</v>
      </c>
      <c r="D316" s="4"/>
      <c r="E316" s="23"/>
      <c r="F316" s="23"/>
      <c r="G316" s="23"/>
      <c r="I316">
        <f>C316*D316</f>
        <v>0</v>
      </c>
      <c r="J316" s="4">
        <v>2500</v>
      </c>
      <c r="K316" s="4"/>
      <c r="L316" s="4"/>
      <c r="M316" s="2">
        <f t="shared" si="127"/>
        <v>2500</v>
      </c>
      <c r="N316" s="2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23"/>
      <c r="AD316" s="4"/>
      <c r="AE316" s="4"/>
      <c r="AF316" s="4"/>
      <c r="AG316" s="4"/>
      <c r="AH316" s="4"/>
      <c r="AI316" s="4"/>
      <c r="AJ316" s="4"/>
      <c r="AK316" s="4"/>
      <c r="AL316" s="4"/>
      <c r="AM316" s="2">
        <f t="shared" si="133"/>
        <v>0</v>
      </c>
      <c r="AN316" s="2">
        <f t="shared" si="133"/>
        <v>0</v>
      </c>
      <c r="AO316" s="4"/>
      <c r="AP316" s="4"/>
      <c r="AQ316" s="2">
        <f t="shared" si="131"/>
        <v>2500</v>
      </c>
      <c r="AR316" s="4"/>
      <c r="AS316" s="51"/>
      <c r="AT316" s="51"/>
      <c r="AU316" s="4"/>
      <c r="AV316" s="4"/>
      <c r="AW316" s="4"/>
      <c r="AX316" s="4"/>
      <c r="AY316" s="4"/>
      <c r="AZ316" s="4"/>
      <c r="BA316" s="68">
        <f t="shared" si="141"/>
        <v>0</v>
      </c>
      <c r="BB316" s="68">
        <f t="shared" si="141"/>
        <v>0</v>
      </c>
      <c r="BC316" s="4"/>
      <c r="BD316" s="4"/>
      <c r="BE316" s="26">
        <f t="shared" si="132"/>
        <v>0</v>
      </c>
      <c r="BF316" s="26">
        <f t="shared" si="132"/>
        <v>0</v>
      </c>
      <c r="BG316" s="4"/>
      <c r="BH316" s="29">
        <f t="shared" si="129"/>
        <v>0</v>
      </c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spans="1:77" s="7" customFormat="1" ht="14.25">
      <c r="A317" s="7">
        <f aca="true" t="shared" si="142" ref="A317:A360">A316+1</f>
        <v>13</v>
      </c>
      <c r="B317" s="59" t="s">
        <v>68</v>
      </c>
      <c r="C317" s="23">
        <v>6</v>
      </c>
      <c r="D317" s="4"/>
      <c r="E317" s="23"/>
      <c r="F317" s="23"/>
      <c r="G317" s="23"/>
      <c r="I317">
        <f>C317*D317</f>
        <v>0</v>
      </c>
      <c r="J317" s="4"/>
      <c r="K317" s="4"/>
      <c r="L317" s="4"/>
      <c r="M317" s="2">
        <f t="shared" si="127"/>
        <v>0</v>
      </c>
      <c r="N317" s="2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2">
        <f t="shared" si="133"/>
        <v>0</v>
      </c>
      <c r="AN317" s="2">
        <f t="shared" si="133"/>
        <v>0</v>
      </c>
      <c r="AO317" s="4"/>
      <c r="AP317" s="4"/>
      <c r="AQ317" s="2">
        <f t="shared" si="131"/>
        <v>0</v>
      </c>
      <c r="AR317" s="4"/>
      <c r="AS317" s="51"/>
      <c r="AT317" s="51"/>
      <c r="AU317" s="4"/>
      <c r="AV317" s="4"/>
      <c r="AW317" s="4"/>
      <c r="AX317" s="4"/>
      <c r="AY317" s="4"/>
      <c r="AZ317" s="4"/>
      <c r="BA317" s="68">
        <f t="shared" si="141"/>
        <v>0</v>
      </c>
      <c r="BB317" s="68">
        <f t="shared" si="141"/>
        <v>0</v>
      </c>
      <c r="BC317" s="4"/>
      <c r="BD317" s="4"/>
      <c r="BE317" s="26">
        <f t="shared" si="132"/>
        <v>0</v>
      </c>
      <c r="BF317" s="26">
        <f t="shared" si="132"/>
        <v>0</v>
      </c>
      <c r="BG317" s="4"/>
      <c r="BH317" s="29">
        <f t="shared" si="129"/>
        <v>0</v>
      </c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spans="1:77" s="7" customFormat="1" ht="15">
      <c r="A318" s="7">
        <f t="shared" si="142"/>
        <v>14</v>
      </c>
      <c r="B318" s="59" t="s">
        <v>286</v>
      </c>
      <c r="C318" s="21"/>
      <c r="E318" s="21"/>
      <c r="F318" s="21"/>
      <c r="G318" s="21"/>
      <c r="H318" s="21"/>
      <c r="I318" s="11"/>
      <c r="J318" s="11"/>
      <c r="K318" s="11"/>
      <c r="L318" s="11"/>
      <c r="M318" s="2">
        <f t="shared" si="127"/>
        <v>0</v>
      </c>
      <c r="N318" s="3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">
        <f t="shared" si="133"/>
        <v>0</v>
      </c>
      <c r="AN318" s="2">
        <f t="shared" si="133"/>
        <v>0</v>
      </c>
      <c r="AO318" s="11"/>
      <c r="AP318" s="11"/>
      <c r="AQ318" s="2">
        <f t="shared" si="131"/>
        <v>0</v>
      </c>
      <c r="AR318" s="11"/>
      <c r="AS318" s="100"/>
      <c r="AT318" s="100"/>
      <c r="AU318" s="11"/>
      <c r="AV318" s="11"/>
      <c r="AW318" s="11"/>
      <c r="AX318" s="11"/>
      <c r="AY318" s="11"/>
      <c r="AZ318" s="11"/>
      <c r="BA318" s="68">
        <f t="shared" si="141"/>
        <v>0</v>
      </c>
      <c r="BB318" s="68">
        <f t="shared" si="141"/>
        <v>0</v>
      </c>
      <c r="BC318" s="11"/>
      <c r="BD318" s="11"/>
      <c r="BE318" s="26">
        <f t="shared" si="132"/>
        <v>0</v>
      </c>
      <c r="BF318" s="26">
        <f t="shared" si="132"/>
        <v>0</v>
      </c>
      <c r="BG318" s="11"/>
      <c r="BH318" s="29">
        <f t="shared" si="129"/>
        <v>0</v>
      </c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</row>
    <row r="319" spans="1:60" s="7" customFormat="1" ht="28.5">
      <c r="A319" s="7">
        <f t="shared" si="142"/>
        <v>15</v>
      </c>
      <c r="B319" s="59" t="s">
        <v>193</v>
      </c>
      <c r="C319" s="42">
        <v>12</v>
      </c>
      <c r="D319" s="7">
        <v>500</v>
      </c>
      <c r="E319" s="21"/>
      <c r="F319" s="21"/>
      <c r="G319" s="21"/>
      <c r="H319" s="21"/>
      <c r="I319">
        <f>C319*D319</f>
        <v>6000</v>
      </c>
      <c r="M319" s="2">
        <f t="shared" si="127"/>
        <v>6000</v>
      </c>
      <c r="N319" s="21"/>
      <c r="R319" s="7">
        <v>500</v>
      </c>
      <c r="T319" s="7">
        <v>500</v>
      </c>
      <c r="V319" s="7">
        <v>450</v>
      </c>
      <c r="Z319" s="7">
        <f>450</f>
        <v>450</v>
      </c>
      <c r="AM319" s="2">
        <f t="shared" si="133"/>
        <v>0</v>
      </c>
      <c r="AN319" s="2">
        <f t="shared" si="133"/>
        <v>1900</v>
      </c>
      <c r="AQ319" s="2">
        <f t="shared" si="131"/>
        <v>4100</v>
      </c>
      <c r="AS319" s="20"/>
      <c r="AT319" s="20"/>
      <c r="BA319" s="68">
        <f t="shared" si="141"/>
        <v>0</v>
      </c>
      <c r="BB319" s="68">
        <f t="shared" si="141"/>
        <v>1900</v>
      </c>
      <c r="BE319" s="26">
        <f t="shared" si="132"/>
        <v>0</v>
      </c>
      <c r="BF319" s="26">
        <f t="shared" si="132"/>
        <v>1900</v>
      </c>
      <c r="BH319" s="29">
        <f t="shared" si="129"/>
        <v>0</v>
      </c>
    </row>
    <row r="320" spans="1:60" s="7" customFormat="1" ht="14.25">
      <c r="A320" s="7">
        <f t="shared" si="142"/>
        <v>16</v>
      </c>
      <c r="B320" s="59" t="s">
        <v>86</v>
      </c>
      <c r="E320" s="21"/>
      <c r="F320" s="21"/>
      <c r="G320" s="21"/>
      <c r="H320" s="21"/>
      <c r="I320" s="7">
        <v>400</v>
      </c>
      <c r="M320" s="2">
        <f t="shared" si="127"/>
        <v>400</v>
      </c>
      <c r="N320" s="21"/>
      <c r="AM320" s="2">
        <f t="shared" si="133"/>
        <v>0</v>
      </c>
      <c r="AN320" s="2">
        <f t="shared" si="133"/>
        <v>0</v>
      </c>
      <c r="AQ320" s="2">
        <f t="shared" si="131"/>
        <v>400</v>
      </c>
      <c r="AS320" s="20"/>
      <c r="AT320" s="20"/>
      <c r="BA320" s="68">
        <f t="shared" si="141"/>
        <v>0</v>
      </c>
      <c r="BB320" s="68">
        <f t="shared" si="141"/>
        <v>0</v>
      </c>
      <c r="BE320" s="26">
        <f t="shared" si="132"/>
        <v>0</v>
      </c>
      <c r="BF320" s="26">
        <f t="shared" si="132"/>
        <v>0</v>
      </c>
      <c r="BH320" s="29">
        <f t="shared" si="129"/>
        <v>0</v>
      </c>
    </row>
    <row r="321" spans="1:60" s="7" customFormat="1" ht="14.25">
      <c r="A321" s="7">
        <f t="shared" si="142"/>
        <v>17</v>
      </c>
      <c r="B321" s="59" t="s">
        <v>69</v>
      </c>
      <c r="C321" s="42">
        <v>2</v>
      </c>
      <c r="D321" s="7">
        <v>50</v>
      </c>
      <c r="E321" s="21"/>
      <c r="F321" s="21"/>
      <c r="G321" s="21"/>
      <c r="I321">
        <f>C321*D321</f>
        <v>100</v>
      </c>
      <c r="M321" s="2">
        <f t="shared" si="127"/>
        <v>100</v>
      </c>
      <c r="N321" s="21"/>
      <c r="AM321" s="2">
        <f t="shared" si="133"/>
        <v>0</v>
      </c>
      <c r="AN321" s="2">
        <f t="shared" si="133"/>
        <v>0</v>
      </c>
      <c r="AQ321" s="2">
        <f t="shared" si="131"/>
        <v>100</v>
      </c>
      <c r="AS321" s="20"/>
      <c r="AT321" s="20"/>
      <c r="BA321" s="68">
        <f t="shared" si="141"/>
        <v>0</v>
      </c>
      <c r="BB321" s="68">
        <f t="shared" si="141"/>
        <v>0</v>
      </c>
      <c r="BE321" s="26">
        <f t="shared" si="132"/>
        <v>0</v>
      </c>
      <c r="BF321" s="26">
        <f t="shared" si="132"/>
        <v>0</v>
      </c>
      <c r="BH321" s="29">
        <f t="shared" si="129"/>
        <v>0</v>
      </c>
    </row>
    <row r="322" spans="1:60" s="7" customFormat="1" ht="42.75">
      <c r="A322" s="7">
        <f t="shared" si="142"/>
        <v>18</v>
      </c>
      <c r="B322" s="59" t="s">
        <v>228</v>
      </c>
      <c r="C322" s="42"/>
      <c r="G322" s="21"/>
      <c r="M322" s="2">
        <f t="shared" si="127"/>
        <v>0</v>
      </c>
      <c r="N322" s="21"/>
      <c r="AM322" s="2">
        <f t="shared" si="133"/>
        <v>0</v>
      </c>
      <c r="AN322" s="2">
        <f t="shared" si="133"/>
        <v>0</v>
      </c>
      <c r="AQ322" s="2">
        <f t="shared" si="131"/>
        <v>0</v>
      </c>
      <c r="AS322" s="20"/>
      <c r="AT322" s="20"/>
      <c r="BA322" s="68">
        <f t="shared" si="141"/>
        <v>0</v>
      </c>
      <c r="BB322" s="68">
        <f t="shared" si="141"/>
        <v>0</v>
      </c>
      <c r="BE322" s="26">
        <f t="shared" si="132"/>
        <v>0</v>
      </c>
      <c r="BF322" s="26">
        <f t="shared" si="132"/>
        <v>0</v>
      </c>
      <c r="BH322" s="29">
        <f t="shared" si="129"/>
        <v>0</v>
      </c>
    </row>
    <row r="323" spans="1:60" s="7" customFormat="1" ht="14.25">
      <c r="A323" s="7">
        <f t="shared" si="142"/>
        <v>19</v>
      </c>
      <c r="B323" s="59" t="s">
        <v>70</v>
      </c>
      <c r="C323" s="3"/>
      <c r="E323" s="21"/>
      <c r="F323" s="21"/>
      <c r="G323" s="21"/>
      <c r="H323" s="21"/>
      <c r="M323" s="2">
        <f t="shared" si="127"/>
        <v>0</v>
      </c>
      <c r="N323" s="21"/>
      <c r="AM323" s="2">
        <f t="shared" si="133"/>
        <v>0</v>
      </c>
      <c r="AN323" s="2">
        <f t="shared" si="133"/>
        <v>0</v>
      </c>
      <c r="AQ323" s="2">
        <f t="shared" si="131"/>
        <v>0</v>
      </c>
      <c r="AS323" s="20"/>
      <c r="AT323" s="20"/>
      <c r="BA323" s="68">
        <f t="shared" si="141"/>
        <v>0</v>
      </c>
      <c r="BB323" s="68">
        <f t="shared" si="141"/>
        <v>0</v>
      </c>
      <c r="BE323" s="26">
        <f t="shared" si="132"/>
        <v>0</v>
      </c>
      <c r="BF323" s="26">
        <f t="shared" si="132"/>
        <v>0</v>
      </c>
      <c r="BH323" s="29">
        <f t="shared" si="129"/>
        <v>0</v>
      </c>
    </row>
    <row r="324" spans="1:60" s="7" customFormat="1" ht="28.5">
      <c r="A324" s="7">
        <f t="shared" si="142"/>
        <v>20</v>
      </c>
      <c r="B324" s="65" t="s">
        <v>287</v>
      </c>
      <c r="E324" s="21"/>
      <c r="F324" s="21"/>
      <c r="G324" s="21"/>
      <c r="H324" s="21"/>
      <c r="J324" s="7">
        <v>3000</v>
      </c>
      <c r="M324" s="2">
        <f t="shared" si="127"/>
        <v>3000</v>
      </c>
      <c r="N324" s="21"/>
      <c r="AM324" s="2">
        <f t="shared" si="133"/>
        <v>0</v>
      </c>
      <c r="AN324" s="2">
        <f t="shared" si="133"/>
        <v>0</v>
      </c>
      <c r="AQ324" s="2">
        <f t="shared" si="131"/>
        <v>3000</v>
      </c>
      <c r="AS324" s="20"/>
      <c r="AT324" s="20"/>
      <c r="BA324" s="68">
        <f t="shared" si="141"/>
        <v>0</v>
      </c>
      <c r="BB324" s="68">
        <f t="shared" si="141"/>
        <v>0</v>
      </c>
      <c r="BE324" s="26">
        <f t="shared" si="132"/>
        <v>0</v>
      </c>
      <c r="BF324" s="26">
        <f t="shared" si="132"/>
        <v>0</v>
      </c>
      <c r="BH324" s="29">
        <f t="shared" si="129"/>
        <v>0</v>
      </c>
    </row>
    <row r="325" spans="1:60" s="7" customFormat="1" ht="28.5">
      <c r="A325" s="7">
        <f t="shared" si="142"/>
        <v>21</v>
      </c>
      <c r="B325" s="59" t="s">
        <v>147</v>
      </c>
      <c r="E325" s="21"/>
      <c r="F325" s="21"/>
      <c r="G325" s="21"/>
      <c r="H325" s="21"/>
      <c r="M325" s="2">
        <f t="shared" si="127"/>
        <v>0</v>
      </c>
      <c r="N325" s="21"/>
      <c r="AM325" s="2">
        <f t="shared" si="133"/>
        <v>0</v>
      </c>
      <c r="AN325" s="2">
        <f t="shared" si="133"/>
        <v>0</v>
      </c>
      <c r="AQ325" s="2">
        <f t="shared" si="131"/>
        <v>0</v>
      </c>
      <c r="AS325" s="20"/>
      <c r="AT325" s="20"/>
      <c r="BA325" s="68">
        <f t="shared" si="141"/>
        <v>0</v>
      </c>
      <c r="BB325" s="68">
        <f t="shared" si="141"/>
        <v>0</v>
      </c>
      <c r="BE325" s="26">
        <f t="shared" si="132"/>
        <v>0</v>
      </c>
      <c r="BF325" s="26">
        <f t="shared" si="132"/>
        <v>0</v>
      </c>
      <c r="BH325" s="29">
        <f t="shared" si="129"/>
        <v>0</v>
      </c>
    </row>
    <row r="326" spans="1:60" s="7" customFormat="1" ht="14.25">
      <c r="A326" s="7">
        <f t="shared" si="142"/>
        <v>22</v>
      </c>
      <c r="B326" s="59"/>
      <c r="E326" s="21"/>
      <c r="F326" s="21"/>
      <c r="G326" s="21"/>
      <c r="H326" s="21"/>
      <c r="M326" s="2">
        <f t="shared" si="127"/>
        <v>0</v>
      </c>
      <c r="N326" s="21"/>
      <c r="AM326" s="2">
        <f t="shared" si="133"/>
        <v>0</v>
      </c>
      <c r="AN326" s="2">
        <f t="shared" si="133"/>
        <v>0</v>
      </c>
      <c r="AQ326" s="2">
        <f t="shared" si="131"/>
        <v>0</v>
      </c>
      <c r="AS326" s="20"/>
      <c r="AT326" s="20"/>
      <c r="BA326" s="68">
        <f t="shared" si="141"/>
        <v>0</v>
      </c>
      <c r="BB326" s="68">
        <f t="shared" si="141"/>
        <v>0</v>
      </c>
      <c r="BE326" s="26">
        <f t="shared" si="132"/>
        <v>0</v>
      </c>
      <c r="BF326" s="26">
        <f t="shared" si="132"/>
        <v>0</v>
      </c>
      <c r="BH326" s="29">
        <f t="shared" si="129"/>
        <v>0</v>
      </c>
    </row>
    <row r="327" spans="1:60" s="7" customFormat="1" ht="14.25">
      <c r="A327" s="7">
        <f t="shared" si="142"/>
        <v>23</v>
      </c>
      <c r="B327" s="59" t="s">
        <v>288</v>
      </c>
      <c r="C327" s="3"/>
      <c r="D327" s="3"/>
      <c r="E327" s="21"/>
      <c r="F327" s="21"/>
      <c r="G327" s="21"/>
      <c r="H327" s="21"/>
      <c r="M327" s="2">
        <f t="shared" si="127"/>
        <v>0</v>
      </c>
      <c r="N327" s="21"/>
      <c r="AM327" s="2">
        <f t="shared" si="133"/>
        <v>0</v>
      </c>
      <c r="AN327" s="2">
        <f t="shared" si="133"/>
        <v>0</v>
      </c>
      <c r="AQ327" s="2">
        <f t="shared" si="131"/>
        <v>0</v>
      </c>
      <c r="AS327" s="20"/>
      <c r="AT327" s="20"/>
      <c r="BA327" s="68">
        <f t="shared" si="141"/>
        <v>0</v>
      </c>
      <c r="BB327" s="68">
        <f t="shared" si="141"/>
        <v>0</v>
      </c>
      <c r="BE327" s="26">
        <f t="shared" si="132"/>
        <v>0</v>
      </c>
      <c r="BF327" s="26">
        <f t="shared" si="132"/>
        <v>0</v>
      </c>
      <c r="BH327" s="29">
        <f t="shared" si="129"/>
        <v>0</v>
      </c>
    </row>
    <row r="328" spans="1:60" s="7" customFormat="1" ht="14.25">
      <c r="A328" s="7">
        <f t="shared" si="142"/>
        <v>24</v>
      </c>
      <c r="B328" s="59" t="s">
        <v>148</v>
      </c>
      <c r="C328" s="3"/>
      <c r="D328" s="3"/>
      <c r="E328" s="7">
        <f>SUM(E329:E341)</f>
        <v>0</v>
      </c>
      <c r="F328" s="7">
        <f aca="true" t="shared" si="143" ref="F328:M328">SUM(F329:F341)</f>
        <v>0</v>
      </c>
      <c r="G328" s="7">
        <f t="shared" si="143"/>
        <v>0</v>
      </c>
      <c r="H328" s="7">
        <f t="shared" si="143"/>
        <v>0</v>
      </c>
      <c r="I328" s="7">
        <f t="shared" si="143"/>
        <v>0</v>
      </c>
      <c r="J328" s="7">
        <f t="shared" si="143"/>
        <v>0</v>
      </c>
      <c r="K328" s="7">
        <f t="shared" si="143"/>
        <v>0</v>
      </c>
      <c r="L328" s="7">
        <f t="shared" si="143"/>
        <v>0</v>
      </c>
      <c r="M328" s="7">
        <f t="shared" si="143"/>
        <v>0</v>
      </c>
      <c r="N328" s="21"/>
      <c r="O328" s="7">
        <f>SUM(O329:O341)</f>
        <v>0</v>
      </c>
      <c r="P328" s="7">
        <f aca="true" t="shared" si="144" ref="P328:AN328">SUM(P329:P341)</f>
        <v>0</v>
      </c>
      <c r="Q328" s="7">
        <f t="shared" si="144"/>
        <v>0</v>
      </c>
      <c r="R328" s="7">
        <f t="shared" si="144"/>
        <v>0</v>
      </c>
      <c r="S328" s="7">
        <f t="shared" si="144"/>
        <v>0</v>
      </c>
      <c r="T328" s="7">
        <f t="shared" si="144"/>
        <v>0</v>
      </c>
      <c r="U328" s="7">
        <f t="shared" si="144"/>
        <v>0</v>
      </c>
      <c r="V328" s="7">
        <f t="shared" si="144"/>
        <v>0</v>
      </c>
      <c r="W328" s="7">
        <f t="shared" si="144"/>
        <v>0</v>
      </c>
      <c r="X328" s="7">
        <f t="shared" si="144"/>
        <v>0</v>
      </c>
      <c r="Y328" s="7">
        <f t="shared" si="144"/>
        <v>0</v>
      </c>
      <c r="Z328" s="7">
        <f t="shared" si="144"/>
        <v>0</v>
      </c>
      <c r="AA328" s="7">
        <f t="shared" si="144"/>
        <v>0</v>
      </c>
      <c r="AB328" s="7">
        <f t="shared" si="144"/>
        <v>0</v>
      </c>
      <c r="AC328" s="7">
        <f t="shared" si="144"/>
        <v>0</v>
      </c>
      <c r="AD328" s="7">
        <f t="shared" si="144"/>
        <v>0</v>
      </c>
      <c r="AE328" s="7">
        <f t="shared" si="144"/>
        <v>0</v>
      </c>
      <c r="AF328" s="7">
        <f t="shared" si="144"/>
        <v>0</v>
      </c>
      <c r="AG328" s="7">
        <f t="shared" si="144"/>
        <v>0</v>
      </c>
      <c r="AH328" s="7">
        <f t="shared" si="144"/>
        <v>0</v>
      </c>
      <c r="AI328" s="7">
        <f t="shared" si="144"/>
        <v>0</v>
      </c>
      <c r="AJ328" s="7">
        <f t="shared" si="144"/>
        <v>0</v>
      </c>
      <c r="AK328" s="7">
        <f t="shared" si="144"/>
        <v>0</v>
      </c>
      <c r="AL328" s="7">
        <f t="shared" si="144"/>
        <v>0</v>
      </c>
      <c r="AM328" s="7">
        <f t="shared" si="144"/>
        <v>0</v>
      </c>
      <c r="AN328" s="7">
        <f t="shared" si="144"/>
        <v>0</v>
      </c>
      <c r="AQ328" s="2">
        <f>M328-AN328</f>
        <v>0</v>
      </c>
      <c r="AS328" s="20"/>
      <c r="AT328" s="20"/>
      <c r="AU328" s="7">
        <f>SUM(AU329:AU341)</f>
        <v>0</v>
      </c>
      <c r="AV328" s="7">
        <f aca="true" t="shared" si="145" ref="AV328:BD328">SUM(AV329:AV341)</f>
        <v>0</v>
      </c>
      <c r="AW328" s="7">
        <f t="shared" si="145"/>
        <v>0</v>
      </c>
      <c r="AX328" s="7">
        <f t="shared" si="145"/>
        <v>0</v>
      </c>
      <c r="AY328" s="7">
        <f t="shared" si="145"/>
        <v>0</v>
      </c>
      <c r="AZ328" s="7">
        <f t="shared" si="145"/>
        <v>0</v>
      </c>
      <c r="BA328" s="7">
        <f t="shared" si="145"/>
        <v>0</v>
      </c>
      <c r="BB328" s="7">
        <f t="shared" si="145"/>
        <v>0</v>
      </c>
      <c r="BC328" s="7">
        <f t="shared" si="145"/>
        <v>0</v>
      </c>
      <c r="BD328" s="7">
        <f t="shared" si="145"/>
        <v>0</v>
      </c>
      <c r="BE328" s="26">
        <f aca="true" t="shared" si="146" ref="BE328:BF360">AU328+AW328+AY328+BA328+BC328</f>
        <v>0</v>
      </c>
      <c r="BF328" s="26">
        <f t="shared" si="146"/>
        <v>0</v>
      </c>
      <c r="BH328" s="29">
        <f t="shared" si="129"/>
        <v>0</v>
      </c>
    </row>
    <row r="329" spans="2:60" s="7" customFormat="1" ht="28.5">
      <c r="B329" s="59" t="s">
        <v>283</v>
      </c>
      <c r="C329" s="3"/>
      <c r="D329" s="3"/>
      <c r="M329" s="2">
        <f>SUM(E329:L329)</f>
        <v>0</v>
      </c>
      <c r="N329" s="21"/>
      <c r="AM329" s="2">
        <f t="shared" si="133"/>
        <v>0</v>
      </c>
      <c r="AN329" s="2">
        <f t="shared" si="133"/>
        <v>0</v>
      </c>
      <c r="AQ329" s="2">
        <f t="shared" si="131"/>
        <v>0</v>
      </c>
      <c r="AS329" s="20"/>
      <c r="AT329" s="20"/>
      <c r="BA329" s="68">
        <f t="shared" si="141"/>
        <v>0</v>
      </c>
      <c r="BB329" s="68">
        <f t="shared" si="141"/>
        <v>0</v>
      </c>
      <c r="BE329" s="26">
        <f t="shared" si="146"/>
        <v>0</v>
      </c>
      <c r="BF329" s="26">
        <f t="shared" si="146"/>
        <v>0</v>
      </c>
      <c r="BH329" s="29">
        <f t="shared" si="129"/>
        <v>0</v>
      </c>
    </row>
    <row r="330" spans="2:60" s="7" customFormat="1" ht="42.75">
      <c r="B330" s="59" t="s">
        <v>284</v>
      </c>
      <c r="C330" s="3"/>
      <c r="D330" s="3"/>
      <c r="M330" s="2">
        <f t="shared" si="127"/>
        <v>0</v>
      </c>
      <c r="N330" s="21"/>
      <c r="AM330" s="2">
        <f t="shared" si="133"/>
        <v>0</v>
      </c>
      <c r="AN330" s="2">
        <f t="shared" si="133"/>
        <v>0</v>
      </c>
      <c r="AQ330" s="2">
        <f t="shared" si="131"/>
        <v>0</v>
      </c>
      <c r="AS330" s="20"/>
      <c r="AT330" s="20"/>
      <c r="BA330" s="68">
        <f t="shared" si="141"/>
        <v>0</v>
      </c>
      <c r="BB330" s="68">
        <f t="shared" si="141"/>
        <v>0</v>
      </c>
      <c r="BE330" s="26">
        <f t="shared" si="146"/>
        <v>0</v>
      </c>
      <c r="BF330" s="26">
        <f t="shared" si="146"/>
        <v>0</v>
      </c>
      <c r="BH330" s="29">
        <f t="shared" si="129"/>
        <v>0</v>
      </c>
    </row>
    <row r="331" spans="2:60" s="7" customFormat="1" ht="14.25">
      <c r="B331" s="59" t="s">
        <v>269</v>
      </c>
      <c r="C331" s="3"/>
      <c r="D331" s="3"/>
      <c r="M331" s="2">
        <f t="shared" si="127"/>
        <v>0</v>
      </c>
      <c r="N331" s="21"/>
      <c r="AM331" s="2">
        <f t="shared" si="133"/>
        <v>0</v>
      </c>
      <c r="AN331" s="2">
        <f t="shared" si="133"/>
        <v>0</v>
      </c>
      <c r="AQ331" s="2">
        <f t="shared" si="131"/>
        <v>0</v>
      </c>
      <c r="AS331" s="20"/>
      <c r="AT331" s="20"/>
      <c r="BA331" s="68">
        <f t="shared" si="141"/>
        <v>0</v>
      </c>
      <c r="BB331" s="68">
        <f t="shared" si="141"/>
        <v>0</v>
      </c>
      <c r="BE331" s="26">
        <f t="shared" si="146"/>
        <v>0</v>
      </c>
      <c r="BF331" s="26">
        <f t="shared" si="146"/>
        <v>0</v>
      </c>
      <c r="BH331" s="29">
        <f t="shared" si="129"/>
        <v>0</v>
      </c>
    </row>
    <row r="332" spans="2:60" s="7" customFormat="1" ht="14.25">
      <c r="B332" s="59" t="s">
        <v>269</v>
      </c>
      <c r="C332" s="3"/>
      <c r="D332" s="3"/>
      <c r="M332" s="2">
        <f t="shared" si="127"/>
        <v>0</v>
      </c>
      <c r="N332" s="21"/>
      <c r="AM332" s="2">
        <f t="shared" si="133"/>
        <v>0</v>
      </c>
      <c r="AN332" s="2">
        <f t="shared" si="133"/>
        <v>0</v>
      </c>
      <c r="AQ332" s="2">
        <f t="shared" si="131"/>
        <v>0</v>
      </c>
      <c r="AS332" s="20"/>
      <c r="AT332" s="20"/>
      <c r="BA332" s="68">
        <f t="shared" si="141"/>
        <v>0</v>
      </c>
      <c r="BB332" s="68">
        <f t="shared" si="141"/>
        <v>0</v>
      </c>
      <c r="BE332" s="26">
        <f t="shared" si="146"/>
        <v>0</v>
      </c>
      <c r="BF332" s="26">
        <f t="shared" si="146"/>
        <v>0</v>
      </c>
      <c r="BH332" s="29">
        <f t="shared" si="129"/>
        <v>0</v>
      </c>
    </row>
    <row r="333" spans="2:60" s="7" customFormat="1" ht="14.25">
      <c r="B333" s="59" t="s">
        <v>269</v>
      </c>
      <c r="C333" s="3"/>
      <c r="D333" s="3"/>
      <c r="M333" s="2">
        <f t="shared" si="127"/>
        <v>0</v>
      </c>
      <c r="N333" s="21"/>
      <c r="AM333" s="2">
        <f t="shared" si="133"/>
        <v>0</v>
      </c>
      <c r="AN333" s="2">
        <f t="shared" si="133"/>
        <v>0</v>
      </c>
      <c r="AQ333" s="2">
        <f t="shared" si="131"/>
        <v>0</v>
      </c>
      <c r="AS333" s="20"/>
      <c r="AT333" s="20"/>
      <c r="BA333" s="68">
        <f t="shared" si="141"/>
        <v>0</v>
      </c>
      <c r="BB333" s="68">
        <f t="shared" si="141"/>
        <v>0</v>
      </c>
      <c r="BE333" s="26">
        <f t="shared" si="146"/>
        <v>0</v>
      </c>
      <c r="BF333" s="26">
        <f t="shared" si="146"/>
        <v>0</v>
      </c>
      <c r="BH333" s="29">
        <f aca="true" t="shared" si="147" ref="BH333:BH360">BF333-AN333</f>
        <v>0</v>
      </c>
    </row>
    <row r="334" spans="1:77" s="8" customFormat="1" ht="14.25">
      <c r="A334" s="7"/>
      <c r="B334" s="59" t="s">
        <v>269</v>
      </c>
      <c r="C334" s="3"/>
      <c r="D334" s="3"/>
      <c r="E334" s="7"/>
      <c r="F334" s="7"/>
      <c r="G334" s="7"/>
      <c r="H334" s="7"/>
      <c r="I334" s="7"/>
      <c r="J334" s="7"/>
      <c r="K334" s="7"/>
      <c r="L334" s="7"/>
      <c r="M334" s="2">
        <f t="shared" si="127"/>
        <v>0</v>
      </c>
      <c r="N334" s="21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2">
        <f t="shared" si="133"/>
        <v>0</v>
      </c>
      <c r="AN334" s="2">
        <f t="shared" si="133"/>
        <v>0</v>
      </c>
      <c r="AO334" s="7"/>
      <c r="AP334" s="7"/>
      <c r="AQ334" s="2">
        <f t="shared" si="131"/>
        <v>0</v>
      </c>
      <c r="AR334" s="7"/>
      <c r="AS334" s="20"/>
      <c r="AT334" s="20"/>
      <c r="AU334" s="7"/>
      <c r="AV334" s="7"/>
      <c r="AW334" s="7"/>
      <c r="AX334" s="7"/>
      <c r="AY334" s="7"/>
      <c r="AZ334" s="7"/>
      <c r="BA334" s="68">
        <f t="shared" si="141"/>
        <v>0</v>
      </c>
      <c r="BB334" s="68">
        <f t="shared" si="141"/>
        <v>0</v>
      </c>
      <c r="BC334" s="7"/>
      <c r="BD334" s="7"/>
      <c r="BE334" s="26">
        <f t="shared" si="146"/>
        <v>0</v>
      </c>
      <c r="BF334" s="26">
        <f t="shared" si="146"/>
        <v>0</v>
      </c>
      <c r="BG334" s="7"/>
      <c r="BH334" s="29">
        <f t="shared" si="147"/>
        <v>0</v>
      </c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</row>
    <row r="335" spans="1:77" s="8" customFormat="1" ht="14.25">
      <c r="A335" s="7"/>
      <c r="B335" s="59" t="s">
        <v>269</v>
      </c>
      <c r="C335" s="3"/>
      <c r="D335" s="3"/>
      <c r="E335" s="7"/>
      <c r="F335" s="7"/>
      <c r="G335" s="7"/>
      <c r="H335" s="7"/>
      <c r="I335" s="7"/>
      <c r="J335" s="7"/>
      <c r="K335" s="7"/>
      <c r="L335" s="7"/>
      <c r="M335" s="2">
        <f t="shared" si="127"/>
        <v>0</v>
      </c>
      <c r="N335" s="21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2">
        <f t="shared" si="133"/>
        <v>0</v>
      </c>
      <c r="AN335" s="2">
        <f t="shared" si="133"/>
        <v>0</v>
      </c>
      <c r="AO335" s="7"/>
      <c r="AP335" s="7"/>
      <c r="AQ335" s="2">
        <f t="shared" si="131"/>
        <v>0</v>
      </c>
      <c r="AR335" s="7"/>
      <c r="AS335" s="20"/>
      <c r="AT335" s="20"/>
      <c r="AU335" s="7"/>
      <c r="AV335" s="7"/>
      <c r="AW335" s="7"/>
      <c r="AX335" s="7"/>
      <c r="AY335" s="7"/>
      <c r="AZ335" s="7"/>
      <c r="BA335" s="68">
        <f t="shared" si="141"/>
        <v>0</v>
      </c>
      <c r="BB335" s="68">
        <f t="shared" si="141"/>
        <v>0</v>
      </c>
      <c r="BC335" s="7"/>
      <c r="BD335" s="7"/>
      <c r="BE335" s="26">
        <f t="shared" si="146"/>
        <v>0</v>
      </c>
      <c r="BF335" s="26">
        <f t="shared" si="146"/>
        <v>0</v>
      </c>
      <c r="BG335" s="7"/>
      <c r="BH335" s="29">
        <f t="shared" si="147"/>
        <v>0</v>
      </c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</row>
    <row r="336" spans="1:77" s="8" customFormat="1" ht="14.25">
      <c r="A336" s="7"/>
      <c r="B336" s="59" t="s">
        <v>269</v>
      </c>
      <c r="C336" s="3"/>
      <c r="D336" s="3"/>
      <c r="E336" s="7"/>
      <c r="F336" s="7"/>
      <c r="G336" s="7"/>
      <c r="H336" s="7"/>
      <c r="I336" s="7"/>
      <c r="J336" s="7"/>
      <c r="K336" s="21"/>
      <c r="L336" s="7"/>
      <c r="M336" s="2">
        <f t="shared" si="127"/>
        <v>0</v>
      </c>
      <c r="N336" s="21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2">
        <f t="shared" si="133"/>
        <v>0</v>
      </c>
      <c r="AN336" s="2">
        <f t="shared" si="133"/>
        <v>0</v>
      </c>
      <c r="AO336" s="7"/>
      <c r="AP336" s="7"/>
      <c r="AQ336" s="2">
        <f t="shared" si="131"/>
        <v>0</v>
      </c>
      <c r="AR336" s="7"/>
      <c r="AS336" s="20"/>
      <c r="AT336" s="20"/>
      <c r="AU336" s="7"/>
      <c r="AV336" s="7"/>
      <c r="AW336" s="7"/>
      <c r="AX336" s="7"/>
      <c r="AY336" s="7"/>
      <c r="AZ336" s="7"/>
      <c r="BA336" s="68">
        <f t="shared" si="141"/>
        <v>0</v>
      </c>
      <c r="BB336" s="68">
        <f t="shared" si="141"/>
        <v>0</v>
      </c>
      <c r="BC336" s="7"/>
      <c r="BD336" s="7"/>
      <c r="BE336" s="26">
        <f t="shared" si="146"/>
        <v>0</v>
      </c>
      <c r="BF336" s="26">
        <f t="shared" si="146"/>
        <v>0</v>
      </c>
      <c r="BG336" s="7"/>
      <c r="BH336" s="29">
        <f t="shared" si="147"/>
        <v>0</v>
      </c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</row>
    <row r="337" spans="1:77" s="8" customFormat="1" ht="14.25">
      <c r="A337" s="7"/>
      <c r="B337" s="59" t="s">
        <v>269</v>
      </c>
      <c r="C337" s="3"/>
      <c r="D337" s="3"/>
      <c r="E337" s="7"/>
      <c r="F337" s="7"/>
      <c r="G337" s="7"/>
      <c r="H337" s="7"/>
      <c r="I337" s="7"/>
      <c r="J337" s="7"/>
      <c r="K337" s="7"/>
      <c r="L337" s="7"/>
      <c r="M337" s="2">
        <f t="shared" si="127"/>
        <v>0</v>
      </c>
      <c r="N337" s="21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2">
        <f t="shared" si="133"/>
        <v>0</v>
      </c>
      <c r="AN337" s="2">
        <f t="shared" si="133"/>
        <v>0</v>
      </c>
      <c r="AO337" s="7"/>
      <c r="AP337" s="7"/>
      <c r="AQ337" s="2">
        <f t="shared" si="131"/>
        <v>0</v>
      </c>
      <c r="AR337" s="7"/>
      <c r="AS337" s="20"/>
      <c r="AT337" s="20"/>
      <c r="AU337" s="7"/>
      <c r="AV337" s="7"/>
      <c r="AW337" s="7"/>
      <c r="AX337" s="7"/>
      <c r="AY337" s="7"/>
      <c r="AZ337" s="7"/>
      <c r="BA337" s="68">
        <f t="shared" si="141"/>
        <v>0</v>
      </c>
      <c r="BB337" s="68">
        <f t="shared" si="141"/>
        <v>0</v>
      </c>
      <c r="BC337" s="7"/>
      <c r="BD337" s="7"/>
      <c r="BE337" s="26">
        <f t="shared" si="146"/>
        <v>0</v>
      </c>
      <c r="BF337" s="26">
        <f t="shared" si="146"/>
        <v>0</v>
      </c>
      <c r="BG337" s="7"/>
      <c r="BH337" s="29">
        <f t="shared" si="147"/>
        <v>0</v>
      </c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</row>
    <row r="338" spans="1:77" s="8" customFormat="1" ht="14.25">
      <c r="A338" s="7"/>
      <c r="B338" s="59" t="s">
        <v>269</v>
      </c>
      <c r="C338" s="3"/>
      <c r="D338" s="3"/>
      <c r="E338" s="7"/>
      <c r="F338" s="7"/>
      <c r="G338" s="7"/>
      <c r="H338" s="7"/>
      <c r="I338" s="7"/>
      <c r="J338" s="7"/>
      <c r="K338" s="7"/>
      <c r="L338" s="7"/>
      <c r="M338" s="2">
        <f t="shared" si="127"/>
        <v>0</v>
      </c>
      <c r="N338" s="21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2">
        <f t="shared" si="133"/>
        <v>0</v>
      </c>
      <c r="AN338" s="2">
        <f t="shared" si="133"/>
        <v>0</v>
      </c>
      <c r="AO338" s="7"/>
      <c r="AP338" s="7"/>
      <c r="AQ338" s="2">
        <f t="shared" si="131"/>
        <v>0</v>
      </c>
      <c r="AR338" s="7"/>
      <c r="AS338" s="20"/>
      <c r="AT338" s="20"/>
      <c r="AU338" s="7"/>
      <c r="AV338" s="7"/>
      <c r="AW338" s="7"/>
      <c r="AX338" s="7"/>
      <c r="AY338" s="7"/>
      <c r="AZ338" s="7"/>
      <c r="BA338" s="68">
        <f t="shared" si="141"/>
        <v>0</v>
      </c>
      <c r="BB338" s="68">
        <f t="shared" si="141"/>
        <v>0</v>
      </c>
      <c r="BC338" s="7"/>
      <c r="BD338" s="7"/>
      <c r="BE338" s="26">
        <f t="shared" si="146"/>
        <v>0</v>
      </c>
      <c r="BF338" s="26">
        <f t="shared" si="146"/>
        <v>0</v>
      </c>
      <c r="BG338" s="7"/>
      <c r="BH338" s="29">
        <f t="shared" si="147"/>
        <v>0</v>
      </c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</row>
    <row r="339" spans="1:77" s="8" customFormat="1" ht="14.25">
      <c r="A339" s="7"/>
      <c r="B339" s="59" t="s">
        <v>269</v>
      </c>
      <c r="C339" s="3"/>
      <c r="D339" s="3"/>
      <c r="E339" s="7"/>
      <c r="F339" s="7"/>
      <c r="G339" s="7"/>
      <c r="H339" s="7"/>
      <c r="I339" s="7"/>
      <c r="J339" s="7"/>
      <c r="K339" s="7"/>
      <c r="L339" s="7"/>
      <c r="M339" s="2">
        <f t="shared" si="127"/>
        <v>0</v>
      </c>
      <c r="N339" s="21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2">
        <f t="shared" si="133"/>
        <v>0</v>
      </c>
      <c r="AN339" s="2">
        <f t="shared" si="133"/>
        <v>0</v>
      </c>
      <c r="AO339" s="7"/>
      <c r="AP339" s="7"/>
      <c r="AQ339" s="2">
        <f t="shared" si="131"/>
        <v>0</v>
      </c>
      <c r="AR339" s="7"/>
      <c r="AS339" s="20"/>
      <c r="AT339" s="20"/>
      <c r="AU339" s="7"/>
      <c r="AV339" s="7"/>
      <c r="AW339" s="7"/>
      <c r="AX339" s="7"/>
      <c r="AY339" s="7"/>
      <c r="AZ339" s="7"/>
      <c r="BA339" s="68">
        <f t="shared" si="141"/>
        <v>0</v>
      </c>
      <c r="BB339" s="68">
        <f t="shared" si="141"/>
        <v>0</v>
      </c>
      <c r="BC339" s="7"/>
      <c r="BD339" s="7"/>
      <c r="BE339" s="26">
        <f t="shared" si="146"/>
        <v>0</v>
      </c>
      <c r="BF339" s="26">
        <f t="shared" si="146"/>
        <v>0</v>
      </c>
      <c r="BG339" s="7"/>
      <c r="BH339" s="29">
        <f t="shared" si="147"/>
        <v>0</v>
      </c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</row>
    <row r="340" spans="1:77" s="8" customFormat="1" ht="14.25">
      <c r="A340" s="7"/>
      <c r="B340" s="59" t="s">
        <v>269</v>
      </c>
      <c r="C340" s="3"/>
      <c r="D340" s="3"/>
      <c r="E340" s="7"/>
      <c r="F340" s="7"/>
      <c r="G340" s="7"/>
      <c r="H340" s="7"/>
      <c r="I340" s="7"/>
      <c r="J340" s="7"/>
      <c r="K340" s="7"/>
      <c r="L340" s="7"/>
      <c r="M340" s="2">
        <f t="shared" si="127"/>
        <v>0</v>
      </c>
      <c r="N340" s="21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2">
        <f t="shared" si="133"/>
        <v>0</v>
      </c>
      <c r="AN340" s="2">
        <f t="shared" si="133"/>
        <v>0</v>
      </c>
      <c r="AO340" s="7"/>
      <c r="AP340" s="7"/>
      <c r="AQ340" s="2">
        <f t="shared" si="131"/>
        <v>0</v>
      </c>
      <c r="AR340" s="7"/>
      <c r="AS340" s="20"/>
      <c r="AT340" s="20"/>
      <c r="AU340" s="7"/>
      <c r="AV340" s="7"/>
      <c r="AW340" s="7"/>
      <c r="AX340" s="7"/>
      <c r="AY340" s="7"/>
      <c r="AZ340" s="7"/>
      <c r="BA340" s="68">
        <f t="shared" si="141"/>
        <v>0</v>
      </c>
      <c r="BB340" s="68">
        <f t="shared" si="141"/>
        <v>0</v>
      </c>
      <c r="BC340" s="7"/>
      <c r="BD340" s="7"/>
      <c r="BE340" s="26">
        <f t="shared" si="146"/>
        <v>0</v>
      </c>
      <c r="BF340" s="26">
        <f t="shared" si="146"/>
        <v>0</v>
      </c>
      <c r="BG340" s="7"/>
      <c r="BH340" s="29">
        <f t="shared" si="147"/>
        <v>0</v>
      </c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</row>
    <row r="341" spans="1:77" s="8" customFormat="1" ht="14.25">
      <c r="A341" s="7"/>
      <c r="B341" s="59" t="s">
        <v>269</v>
      </c>
      <c r="C341" s="3"/>
      <c r="D341" s="3"/>
      <c r="E341" s="7"/>
      <c r="F341" s="7"/>
      <c r="G341" s="7"/>
      <c r="H341" s="7"/>
      <c r="I341" s="7"/>
      <c r="J341" s="7"/>
      <c r="K341" s="7"/>
      <c r="L341" s="7"/>
      <c r="M341" s="2">
        <f t="shared" si="127"/>
        <v>0</v>
      </c>
      <c r="N341" s="21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2">
        <f>O341+Q341+S341+U341+W341+Y341+AA341+AC341+AE341+AG341+AI341+AK341</f>
        <v>0</v>
      </c>
      <c r="AN341" s="2">
        <f>P341+R341+T341+V341+X341+Z341+AB341+AD341+AF341+AH341+AJ341+AL341</f>
        <v>0</v>
      </c>
      <c r="AO341" s="7"/>
      <c r="AP341" s="7"/>
      <c r="AQ341" s="2"/>
      <c r="AR341" s="7"/>
      <c r="AS341" s="20"/>
      <c r="AT341" s="20"/>
      <c r="AU341" s="7"/>
      <c r="AV341" s="7"/>
      <c r="AW341" s="7"/>
      <c r="AX341" s="7"/>
      <c r="AY341" s="7"/>
      <c r="AZ341" s="7"/>
      <c r="BA341" s="68">
        <f t="shared" si="141"/>
        <v>0</v>
      </c>
      <c r="BB341" s="68">
        <f t="shared" si="141"/>
        <v>0</v>
      </c>
      <c r="BC341" s="7"/>
      <c r="BD341" s="7"/>
      <c r="BE341" s="26">
        <f t="shared" si="146"/>
        <v>0</v>
      </c>
      <c r="BF341" s="26">
        <f t="shared" si="146"/>
        <v>0</v>
      </c>
      <c r="BG341" s="7"/>
      <c r="BH341" s="29">
        <f t="shared" si="147"/>
        <v>0</v>
      </c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</row>
    <row r="342" spans="1:77" s="19" customFormat="1" ht="14.25">
      <c r="A342" s="7">
        <f>A328+1</f>
        <v>25</v>
      </c>
      <c r="B342" s="59" t="s">
        <v>107</v>
      </c>
      <c r="C342" s="42">
        <v>12</v>
      </c>
      <c r="D342" s="21">
        <v>120</v>
      </c>
      <c r="E342" s="7"/>
      <c r="F342" s="7"/>
      <c r="G342" s="7"/>
      <c r="H342" s="7"/>
      <c r="I342" s="8">
        <f>C342*D342</f>
        <v>1440</v>
      </c>
      <c r="J342" s="7"/>
      <c r="K342" s="7"/>
      <c r="L342" s="7"/>
      <c r="M342" s="2">
        <f t="shared" si="127"/>
        <v>1440</v>
      </c>
      <c r="N342" s="21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2">
        <f t="shared" si="133"/>
        <v>0</v>
      </c>
      <c r="AN342" s="2">
        <f t="shared" si="133"/>
        <v>0</v>
      </c>
      <c r="AO342" s="7"/>
      <c r="AP342" s="7"/>
      <c r="AQ342" s="2">
        <f t="shared" si="131"/>
        <v>1440</v>
      </c>
      <c r="AR342" s="7"/>
      <c r="AS342" s="20"/>
      <c r="AT342" s="20"/>
      <c r="AU342" s="7"/>
      <c r="AV342" s="7"/>
      <c r="AW342" s="7"/>
      <c r="AX342" s="7"/>
      <c r="AY342" s="7"/>
      <c r="AZ342" s="7"/>
      <c r="BA342" s="68">
        <f t="shared" si="141"/>
        <v>0</v>
      </c>
      <c r="BB342" s="68">
        <f t="shared" si="141"/>
        <v>0</v>
      </c>
      <c r="BC342" s="7"/>
      <c r="BD342" s="7"/>
      <c r="BE342" s="26">
        <f t="shared" si="146"/>
        <v>0</v>
      </c>
      <c r="BF342" s="26">
        <f t="shared" si="146"/>
        <v>0</v>
      </c>
      <c r="BG342" s="7"/>
      <c r="BH342" s="29">
        <f t="shared" si="147"/>
        <v>0</v>
      </c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</row>
    <row r="343" spans="1:77" s="19" customFormat="1" ht="14.25">
      <c r="A343" s="7">
        <f t="shared" si="142"/>
        <v>26</v>
      </c>
      <c r="B343" s="59" t="s">
        <v>128</v>
      </c>
      <c r="C343" s="8"/>
      <c r="D343" s="8"/>
      <c r="E343" s="21"/>
      <c r="F343" s="21"/>
      <c r="G343" s="21"/>
      <c r="H343" s="21"/>
      <c r="I343" s="8"/>
      <c r="J343" s="8"/>
      <c r="K343" s="8"/>
      <c r="L343" s="8"/>
      <c r="M343" s="2">
        <f t="shared" si="127"/>
        <v>0</v>
      </c>
      <c r="N343" s="24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2">
        <f t="shared" si="133"/>
        <v>0</v>
      </c>
      <c r="AN343" s="2">
        <f t="shared" si="133"/>
        <v>0</v>
      </c>
      <c r="AO343" s="8"/>
      <c r="AP343" s="8"/>
      <c r="AQ343" s="2">
        <f t="shared" si="131"/>
        <v>0</v>
      </c>
      <c r="AR343" s="8"/>
      <c r="AS343" s="57"/>
      <c r="AT343" s="57"/>
      <c r="AU343" s="8"/>
      <c r="AV343" s="8"/>
      <c r="AW343" s="8"/>
      <c r="AX343" s="8"/>
      <c r="AY343" s="8"/>
      <c r="AZ343" s="8"/>
      <c r="BA343" s="68">
        <f t="shared" si="141"/>
        <v>0</v>
      </c>
      <c r="BB343" s="68">
        <f t="shared" si="141"/>
        <v>0</v>
      </c>
      <c r="BC343" s="8"/>
      <c r="BD343" s="8"/>
      <c r="BE343" s="26">
        <f t="shared" si="146"/>
        <v>0</v>
      </c>
      <c r="BF343" s="26">
        <f t="shared" si="146"/>
        <v>0</v>
      </c>
      <c r="BG343" s="8"/>
      <c r="BH343" s="29">
        <f t="shared" si="147"/>
        <v>0</v>
      </c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</row>
    <row r="344" spans="1:77" s="19" customFormat="1" ht="28.5">
      <c r="A344" s="7">
        <f t="shared" si="142"/>
        <v>27</v>
      </c>
      <c r="B344" s="59" t="s">
        <v>85</v>
      </c>
      <c r="C344" s="43">
        <v>23</v>
      </c>
      <c r="D344" s="8">
        <v>100</v>
      </c>
      <c r="E344" s="7"/>
      <c r="F344" s="7"/>
      <c r="G344" s="7"/>
      <c r="H344" s="7"/>
      <c r="I344" s="8">
        <f>C344*D344</f>
        <v>2300</v>
      </c>
      <c r="J344" s="8"/>
      <c r="K344" s="8"/>
      <c r="L344" s="8"/>
      <c r="M344" s="2">
        <f t="shared" si="127"/>
        <v>2300</v>
      </c>
      <c r="N344" s="24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2">
        <f t="shared" si="133"/>
        <v>0</v>
      </c>
      <c r="AN344" s="2">
        <f t="shared" si="133"/>
        <v>0</v>
      </c>
      <c r="AO344" s="8"/>
      <c r="AP344" s="8"/>
      <c r="AQ344" s="2">
        <f t="shared" si="131"/>
        <v>2300</v>
      </c>
      <c r="AR344" s="8"/>
      <c r="AS344" s="57"/>
      <c r="AT344" s="57"/>
      <c r="AU344" s="8"/>
      <c r="AV344" s="8"/>
      <c r="AW344" s="8"/>
      <c r="AX344" s="8"/>
      <c r="AY344" s="8"/>
      <c r="AZ344" s="8"/>
      <c r="BA344" s="68">
        <f t="shared" si="141"/>
        <v>0</v>
      </c>
      <c r="BB344" s="68">
        <f t="shared" si="141"/>
        <v>0</v>
      </c>
      <c r="BC344" s="8"/>
      <c r="BD344" s="8"/>
      <c r="BE344" s="26">
        <f t="shared" si="146"/>
        <v>0</v>
      </c>
      <c r="BF344" s="26">
        <f t="shared" si="146"/>
        <v>0</v>
      </c>
      <c r="BG344" s="8"/>
      <c r="BH344" s="29">
        <f t="shared" si="147"/>
        <v>0</v>
      </c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</row>
    <row r="345" spans="1:77" s="19" customFormat="1" ht="28.5" customHeight="1">
      <c r="A345" s="7">
        <f t="shared" si="142"/>
        <v>28</v>
      </c>
      <c r="B345" s="59" t="s">
        <v>217</v>
      </c>
      <c r="C345" s="8"/>
      <c r="D345" s="8"/>
      <c r="E345" s="7"/>
      <c r="F345" s="7"/>
      <c r="G345" s="7"/>
      <c r="H345" s="7"/>
      <c r="I345" s="8"/>
      <c r="J345" s="8"/>
      <c r="K345" s="8"/>
      <c r="L345" s="8"/>
      <c r="M345" s="2">
        <f t="shared" si="127"/>
        <v>0</v>
      </c>
      <c r="N345" s="24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2">
        <f t="shared" si="133"/>
        <v>0</v>
      </c>
      <c r="AN345" s="2">
        <f t="shared" si="133"/>
        <v>0</v>
      </c>
      <c r="AO345" s="8"/>
      <c r="AP345" s="8"/>
      <c r="AQ345" s="2">
        <f t="shared" si="131"/>
        <v>0</v>
      </c>
      <c r="AR345" s="8"/>
      <c r="AS345" s="57"/>
      <c r="AT345" s="57"/>
      <c r="AU345" s="8"/>
      <c r="AV345" s="8"/>
      <c r="AW345" s="8"/>
      <c r="AX345" s="8"/>
      <c r="AY345" s="8"/>
      <c r="AZ345" s="8"/>
      <c r="BA345" s="68">
        <f t="shared" si="141"/>
        <v>0</v>
      </c>
      <c r="BB345" s="68">
        <f t="shared" si="141"/>
        <v>0</v>
      </c>
      <c r="BC345" s="8"/>
      <c r="BD345" s="8"/>
      <c r="BE345" s="26">
        <f t="shared" si="146"/>
        <v>0</v>
      </c>
      <c r="BF345" s="26">
        <f t="shared" si="146"/>
        <v>0</v>
      </c>
      <c r="BG345" s="8"/>
      <c r="BH345" s="29">
        <f t="shared" si="147"/>
        <v>0</v>
      </c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</row>
    <row r="346" spans="1:77" s="19" customFormat="1" ht="28.5" customHeight="1">
      <c r="A346" s="7">
        <f t="shared" si="142"/>
        <v>29</v>
      </c>
      <c r="B346" s="59" t="s">
        <v>229</v>
      </c>
      <c r="C346" s="8"/>
      <c r="D346" s="8"/>
      <c r="E346" s="7"/>
      <c r="F346" s="7"/>
      <c r="G346" s="7"/>
      <c r="H346" s="7"/>
      <c r="I346" s="8"/>
      <c r="J346" s="8"/>
      <c r="K346" s="8"/>
      <c r="L346" s="8"/>
      <c r="M346" s="2">
        <f t="shared" si="127"/>
        <v>0</v>
      </c>
      <c r="N346" s="24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2">
        <f t="shared" si="133"/>
        <v>0</v>
      </c>
      <c r="AN346" s="2">
        <f t="shared" si="133"/>
        <v>0</v>
      </c>
      <c r="AO346" s="8"/>
      <c r="AP346" s="8"/>
      <c r="AQ346" s="2">
        <f t="shared" si="131"/>
        <v>0</v>
      </c>
      <c r="AR346" s="8"/>
      <c r="AS346" s="57"/>
      <c r="AT346" s="57"/>
      <c r="AU346" s="8"/>
      <c r="AV346" s="8"/>
      <c r="AW346" s="8"/>
      <c r="AX346" s="8"/>
      <c r="AY346" s="8"/>
      <c r="AZ346" s="8"/>
      <c r="BA346" s="68">
        <f t="shared" si="141"/>
        <v>0</v>
      </c>
      <c r="BB346" s="68">
        <f t="shared" si="141"/>
        <v>0</v>
      </c>
      <c r="BC346" s="8"/>
      <c r="BD346" s="8"/>
      <c r="BE346" s="26">
        <f t="shared" si="146"/>
        <v>0</v>
      </c>
      <c r="BF346" s="26">
        <f t="shared" si="146"/>
        <v>0</v>
      </c>
      <c r="BG346" s="8"/>
      <c r="BH346" s="29">
        <f t="shared" si="147"/>
        <v>0</v>
      </c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</row>
    <row r="347" spans="1:60" s="19" customFormat="1" ht="28.5" customHeight="1">
      <c r="A347" s="7">
        <f t="shared" si="142"/>
        <v>30</v>
      </c>
      <c r="B347" s="65" t="s">
        <v>234</v>
      </c>
      <c r="E347" s="21"/>
      <c r="F347" s="21"/>
      <c r="G347" s="21"/>
      <c r="H347" s="21"/>
      <c r="M347" s="2">
        <f t="shared" si="127"/>
        <v>0</v>
      </c>
      <c r="AM347" s="2">
        <f t="shared" si="133"/>
        <v>0</v>
      </c>
      <c r="AN347" s="2">
        <f t="shared" si="133"/>
        <v>0</v>
      </c>
      <c r="AQ347" s="2">
        <f t="shared" si="131"/>
        <v>0</v>
      </c>
      <c r="AS347" s="18"/>
      <c r="AT347" s="18"/>
      <c r="BA347" s="68">
        <f t="shared" si="141"/>
        <v>0</v>
      </c>
      <c r="BB347" s="68">
        <f t="shared" si="141"/>
        <v>0</v>
      </c>
      <c r="BE347" s="26">
        <f t="shared" si="146"/>
        <v>0</v>
      </c>
      <c r="BF347" s="26">
        <f t="shared" si="146"/>
        <v>0</v>
      </c>
      <c r="BH347" s="29">
        <f t="shared" si="147"/>
        <v>0</v>
      </c>
    </row>
    <row r="348" spans="1:60" s="19" customFormat="1" ht="14.25">
      <c r="A348" s="7">
        <f t="shared" si="142"/>
        <v>31</v>
      </c>
      <c r="B348" s="65" t="s">
        <v>108</v>
      </c>
      <c r="C348" s="38">
        <v>1584</v>
      </c>
      <c r="D348" s="71">
        <f>0.35*2</f>
        <v>0.7</v>
      </c>
      <c r="E348" s="42"/>
      <c r="F348" s="42"/>
      <c r="G348" s="27"/>
      <c r="H348" s="7"/>
      <c r="I348" s="19">
        <f>C348*D348+0.2</f>
        <v>1109</v>
      </c>
      <c r="M348" s="2">
        <f t="shared" si="127"/>
        <v>1109</v>
      </c>
      <c r="AM348" s="2">
        <f>O348+Q348+S348+U348+W348+Y348+AA348+AC348+AE348+AG348+AI348+AK348</f>
        <v>0</v>
      </c>
      <c r="AN348" s="2">
        <f t="shared" si="133"/>
        <v>0</v>
      </c>
      <c r="AQ348" s="2">
        <f t="shared" si="131"/>
        <v>1109</v>
      </c>
      <c r="AS348" s="18"/>
      <c r="AT348" s="18"/>
      <c r="BA348" s="68">
        <f t="shared" si="141"/>
        <v>0</v>
      </c>
      <c r="BB348" s="68">
        <f t="shared" si="141"/>
        <v>0</v>
      </c>
      <c r="BE348" s="26">
        <f t="shared" si="146"/>
        <v>0</v>
      </c>
      <c r="BF348" s="26">
        <f t="shared" si="146"/>
        <v>0</v>
      </c>
      <c r="BH348" s="29">
        <f t="shared" si="147"/>
        <v>0</v>
      </c>
    </row>
    <row r="349" spans="1:60" s="19" customFormat="1" ht="14.25">
      <c r="A349" s="7">
        <f t="shared" si="142"/>
        <v>32</v>
      </c>
      <c r="B349" s="65" t="s">
        <v>87</v>
      </c>
      <c r="E349" s="21"/>
      <c r="F349" s="21"/>
      <c r="G349" s="21"/>
      <c r="H349" s="21"/>
      <c r="M349" s="2">
        <f t="shared" si="127"/>
        <v>0</v>
      </c>
      <c r="AM349" s="2">
        <f t="shared" si="133"/>
        <v>0</v>
      </c>
      <c r="AN349" s="2">
        <f t="shared" si="133"/>
        <v>0</v>
      </c>
      <c r="AQ349" s="2">
        <f t="shared" si="131"/>
        <v>0</v>
      </c>
      <c r="AS349" s="18"/>
      <c r="AT349" s="18"/>
      <c r="BA349" s="68">
        <f t="shared" si="141"/>
        <v>0</v>
      </c>
      <c r="BB349" s="68">
        <f t="shared" si="141"/>
        <v>0</v>
      </c>
      <c r="BE349" s="26">
        <f t="shared" si="146"/>
        <v>0</v>
      </c>
      <c r="BF349" s="26">
        <f t="shared" si="146"/>
        <v>0</v>
      </c>
      <c r="BH349" s="29">
        <f t="shared" si="147"/>
        <v>0</v>
      </c>
    </row>
    <row r="350" spans="1:60" s="19" customFormat="1" ht="28.5">
      <c r="A350" s="7">
        <f t="shared" si="142"/>
        <v>33</v>
      </c>
      <c r="B350" s="65" t="s">
        <v>303</v>
      </c>
      <c r="E350" s="21"/>
      <c r="F350" s="21"/>
      <c r="G350" s="21"/>
      <c r="H350" s="21"/>
      <c r="M350" s="2">
        <f t="shared" si="127"/>
        <v>0</v>
      </c>
      <c r="AM350" s="2">
        <f aca="true" t="shared" si="148" ref="AM350:AN360">O350+Q350+S350+U350+W350+Y350+AA350+AC350+AE350+AG350+AI350+AK350</f>
        <v>0</v>
      </c>
      <c r="AN350" s="2">
        <f t="shared" si="148"/>
        <v>0</v>
      </c>
      <c r="AQ350" s="2">
        <f t="shared" si="131"/>
        <v>0</v>
      </c>
      <c r="AS350" s="18"/>
      <c r="AT350" s="18"/>
      <c r="BA350" s="68">
        <f t="shared" si="141"/>
        <v>0</v>
      </c>
      <c r="BB350" s="68">
        <f t="shared" si="141"/>
        <v>0</v>
      </c>
      <c r="BE350" s="26">
        <f t="shared" si="146"/>
        <v>0</v>
      </c>
      <c r="BF350" s="26">
        <f t="shared" si="146"/>
        <v>0</v>
      </c>
      <c r="BH350" s="29">
        <f t="shared" si="147"/>
        <v>0</v>
      </c>
    </row>
    <row r="351" spans="1:60" s="19" customFormat="1" ht="28.5">
      <c r="A351" s="7">
        <f t="shared" si="142"/>
        <v>34</v>
      </c>
      <c r="B351" s="65" t="s">
        <v>304</v>
      </c>
      <c r="E351" s="21"/>
      <c r="F351" s="21"/>
      <c r="G351" s="21"/>
      <c r="H351" s="21"/>
      <c r="M351" s="2">
        <f t="shared" si="127"/>
        <v>0</v>
      </c>
      <c r="AM351" s="2">
        <f t="shared" si="148"/>
        <v>0</v>
      </c>
      <c r="AN351" s="2">
        <f t="shared" si="148"/>
        <v>0</v>
      </c>
      <c r="AQ351" s="2">
        <f t="shared" si="131"/>
        <v>0</v>
      </c>
      <c r="AS351" s="18"/>
      <c r="AT351" s="18"/>
      <c r="BA351" s="68">
        <f t="shared" si="141"/>
        <v>0</v>
      </c>
      <c r="BB351" s="68">
        <f t="shared" si="141"/>
        <v>0</v>
      </c>
      <c r="BE351" s="26">
        <f t="shared" si="146"/>
        <v>0</v>
      </c>
      <c r="BF351" s="26">
        <f t="shared" si="146"/>
        <v>0</v>
      </c>
      <c r="BH351" s="29">
        <f t="shared" si="147"/>
        <v>0</v>
      </c>
    </row>
    <row r="352" spans="1:60" s="19" customFormat="1" ht="28.5">
      <c r="A352" s="7">
        <f t="shared" si="142"/>
        <v>35</v>
      </c>
      <c r="B352" s="65" t="s">
        <v>305</v>
      </c>
      <c r="E352" s="21"/>
      <c r="F352" s="21"/>
      <c r="G352" s="21"/>
      <c r="H352" s="21"/>
      <c r="K352" s="19">
        <v>100000</v>
      </c>
      <c r="M352" s="2">
        <f t="shared" si="127"/>
        <v>100000</v>
      </c>
      <c r="AM352" s="2">
        <f t="shared" si="148"/>
        <v>0</v>
      </c>
      <c r="AN352" s="2">
        <f t="shared" si="148"/>
        <v>0</v>
      </c>
      <c r="AQ352" s="2">
        <f t="shared" si="131"/>
        <v>100000</v>
      </c>
      <c r="AS352" s="18"/>
      <c r="AT352" s="18"/>
      <c r="BA352" s="68">
        <f t="shared" si="141"/>
        <v>0</v>
      </c>
      <c r="BB352" s="68">
        <f t="shared" si="141"/>
        <v>0</v>
      </c>
      <c r="BE352" s="26">
        <f t="shared" si="146"/>
        <v>0</v>
      </c>
      <c r="BF352" s="26">
        <f t="shared" si="146"/>
        <v>0</v>
      </c>
      <c r="BH352" s="29">
        <f t="shared" si="147"/>
        <v>0</v>
      </c>
    </row>
    <row r="353" spans="1:60" s="19" customFormat="1" ht="28.5">
      <c r="A353" s="7">
        <f t="shared" si="142"/>
        <v>36</v>
      </c>
      <c r="B353" s="65" t="s">
        <v>306</v>
      </c>
      <c r="E353" s="21"/>
      <c r="F353" s="21"/>
      <c r="G353" s="21"/>
      <c r="H353" s="21"/>
      <c r="M353" s="2">
        <f t="shared" si="127"/>
        <v>0</v>
      </c>
      <c r="AM353" s="2">
        <f t="shared" si="148"/>
        <v>0</v>
      </c>
      <c r="AN353" s="2">
        <f t="shared" si="148"/>
        <v>0</v>
      </c>
      <c r="AQ353" s="2">
        <f t="shared" si="131"/>
        <v>0</v>
      </c>
      <c r="AS353" s="18"/>
      <c r="AT353" s="18"/>
      <c r="BA353" s="68">
        <f t="shared" si="141"/>
        <v>0</v>
      </c>
      <c r="BB353" s="68">
        <f t="shared" si="141"/>
        <v>0</v>
      </c>
      <c r="BE353" s="26">
        <f t="shared" si="146"/>
        <v>0</v>
      </c>
      <c r="BF353" s="26">
        <f t="shared" si="146"/>
        <v>0</v>
      </c>
      <c r="BH353" s="29">
        <f t="shared" si="147"/>
        <v>0</v>
      </c>
    </row>
    <row r="354" spans="1:60" s="19" customFormat="1" ht="28.5">
      <c r="A354" s="7">
        <f t="shared" si="142"/>
        <v>37</v>
      </c>
      <c r="B354" s="65" t="s">
        <v>307</v>
      </c>
      <c r="E354" s="21"/>
      <c r="F354" s="21"/>
      <c r="G354" s="21"/>
      <c r="H354" s="21"/>
      <c r="M354" s="2">
        <f t="shared" si="127"/>
        <v>0</v>
      </c>
      <c r="AM354" s="2">
        <f t="shared" si="148"/>
        <v>0</v>
      </c>
      <c r="AN354" s="2">
        <f t="shared" si="148"/>
        <v>0</v>
      </c>
      <c r="AQ354" s="2">
        <f t="shared" si="131"/>
        <v>0</v>
      </c>
      <c r="AS354" s="18"/>
      <c r="AT354" s="18"/>
      <c r="BA354" s="68">
        <f t="shared" si="141"/>
        <v>0</v>
      </c>
      <c r="BB354" s="68">
        <f t="shared" si="141"/>
        <v>0</v>
      </c>
      <c r="BE354" s="26">
        <f t="shared" si="146"/>
        <v>0</v>
      </c>
      <c r="BF354" s="26">
        <f t="shared" si="146"/>
        <v>0</v>
      </c>
      <c r="BH354" s="29">
        <f t="shared" si="147"/>
        <v>0</v>
      </c>
    </row>
    <row r="355" spans="1:60" s="19" customFormat="1" ht="28.5">
      <c r="A355" s="7">
        <f t="shared" si="142"/>
        <v>38</v>
      </c>
      <c r="B355" s="65" t="s">
        <v>277</v>
      </c>
      <c r="C355" s="38">
        <v>1</v>
      </c>
      <c r="D355" s="19">
        <v>700</v>
      </c>
      <c r="E355" s="21"/>
      <c r="F355" s="21"/>
      <c r="G355" s="21"/>
      <c r="H355" s="21"/>
      <c r="I355" s="19">
        <f>C355*D355</f>
        <v>700</v>
      </c>
      <c r="M355" s="2">
        <f t="shared" si="127"/>
        <v>700</v>
      </c>
      <c r="AM355" s="2">
        <f t="shared" si="148"/>
        <v>0</v>
      </c>
      <c r="AN355" s="2">
        <f t="shared" si="148"/>
        <v>0</v>
      </c>
      <c r="AQ355" s="2">
        <f t="shared" si="131"/>
        <v>700</v>
      </c>
      <c r="AS355" s="18"/>
      <c r="AT355" s="18"/>
      <c r="BA355" s="68">
        <f t="shared" si="141"/>
        <v>0</v>
      </c>
      <c r="BB355" s="68">
        <f t="shared" si="141"/>
        <v>0</v>
      </c>
      <c r="BE355" s="26">
        <f t="shared" si="146"/>
        <v>0</v>
      </c>
      <c r="BF355" s="26">
        <f t="shared" si="146"/>
        <v>0</v>
      </c>
      <c r="BH355" s="29">
        <f t="shared" si="147"/>
        <v>0</v>
      </c>
    </row>
    <row r="356" spans="1:60" s="19" customFormat="1" ht="28.5">
      <c r="A356" s="7">
        <f t="shared" si="142"/>
        <v>39</v>
      </c>
      <c r="B356" s="65" t="s">
        <v>192</v>
      </c>
      <c r="C356" s="38">
        <v>1</v>
      </c>
      <c r="D356" s="19">
        <v>550</v>
      </c>
      <c r="E356" s="21"/>
      <c r="F356" s="21"/>
      <c r="G356" s="21"/>
      <c r="H356" s="21"/>
      <c r="I356" s="19">
        <f>C356*D356</f>
        <v>550</v>
      </c>
      <c r="M356" s="2">
        <f t="shared" si="127"/>
        <v>550</v>
      </c>
      <c r="AM356" s="2">
        <f t="shared" si="148"/>
        <v>0</v>
      </c>
      <c r="AN356" s="2">
        <f t="shared" si="148"/>
        <v>0</v>
      </c>
      <c r="AQ356" s="2">
        <f t="shared" si="131"/>
        <v>550</v>
      </c>
      <c r="AS356" s="18"/>
      <c r="AT356" s="18"/>
      <c r="BA356" s="68">
        <f t="shared" si="141"/>
        <v>0</v>
      </c>
      <c r="BB356" s="68">
        <f t="shared" si="141"/>
        <v>0</v>
      </c>
      <c r="BE356" s="26">
        <f t="shared" si="146"/>
        <v>0</v>
      </c>
      <c r="BF356" s="26">
        <f t="shared" si="146"/>
        <v>0</v>
      </c>
      <c r="BH356" s="29">
        <f t="shared" si="147"/>
        <v>0</v>
      </c>
    </row>
    <row r="357" spans="1:60" s="19" customFormat="1" ht="14.25">
      <c r="A357" s="7">
        <f t="shared" si="142"/>
        <v>40</v>
      </c>
      <c r="B357" s="72" t="s">
        <v>183</v>
      </c>
      <c r="E357" s="21"/>
      <c r="F357" s="21"/>
      <c r="G357" s="21"/>
      <c r="H357" s="21"/>
      <c r="M357" s="2">
        <f t="shared" si="127"/>
        <v>0</v>
      </c>
      <c r="AM357" s="2">
        <f t="shared" si="148"/>
        <v>0</v>
      </c>
      <c r="AN357" s="2">
        <f t="shared" si="148"/>
        <v>0</v>
      </c>
      <c r="AQ357" s="2">
        <f t="shared" si="131"/>
        <v>0</v>
      </c>
      <c r="AS357" s="18"/>
      <c r="AT357" s="18"/>
      <c r="BA357" s="68">
        <f t="shared" si="141"/>
        <v>0</v>
      </c>
      <c r="BB357" s="68">
        <f t="shared" si="141"/>
        <v>0</v>
      </c>
      <c r="BE357" s="26">
        <f t="shared" si="146"/>
        <v>0</v>
      </c>
      <c r="BF357" s="26">
        <f t="shared" si="146"/>
        <v>0</v>
      </c>
      <c r="BH357" s="29">
        <f t="shared" si="147"/>
        <v>0</v>
      </c>
    </row>
    <row r="358" spans="1:60" s="19" customFormat="1" ht="28.5">
      <c r="A358" s="7">
        <f t="shared" si="142"/>
        <v>41</v>
      </c>
      <c r="B358" s="72" t="s">
        <v>317</v>
      </c>
      <c r="E358" s="21"/>
      <c r="F358" s="21"/>
      <c r="G358" s="21"/>
      <c r="H358" s="21"/>
      <c r="J358" s="19">
        <v>1300</v>
      </c>
      <c r="M358" s="2">
        <f t="shared" si="127"/>
        <v>1300</v>
      </c>
      <c r="X358" s="19">
        <v>1300</v>
      </c>
      <c r="AM358" s="2">
        <f t="shared" si="148"/>
        <v>0</v>
      </c>
      <c r="AN358" s="2">
        <f t="shared" si="148"/>
        <v>1300</v>
      </c>
      <c r="AQ358" s="2">
        <f t="shared" si="131"/>
        <v>0</v>
      </c>
      <c r="AS358" s="18"/>
      <c r="AT358" s="18"/>
      <c r="BA358" s="68">
        <f t="shared" si="141"/>
        <v>0</v>
      </c>
      <c r="BB358" s="68">
        <f t="shared" si="141"/>
        <v>1300</v>
      </c>
      <c r="BE358" s="26">
        <f t="shared" si="146"/>
        <v>0</v>
      </c>
      <c r="BF358" s="26">
        <f t="shared" si="146"/>
        <v>1300</v>
      </c>
      <c r="BH358" s="29">
        <f t="shared" si="147"/>
        <v>0</v>
      </c>
    </row>
    <row r="359" spans="1:77" s="7" customFormat="1" ht="14.25">
      <c r="A359" s="21">
        <f t="shared" si="142"/>
        <v>42</v>
      </c>
      <c r="B359" s="72"/>
      <c r="C359" s="19"/>
      <c r="D359" s="19"/>
      <c r="E359" s="21"/>
      <c r="F359" s="21"/>
      <c r="G359" s="21"/>
      <c r="H359" s="21"/>
      <c r="I359" s="19"/>
      <c r="J359" s="19"/>
      <c r="K359" s="19"/>
      <c r="L359" s="19"/>
      <c r="M359" s="26">
        <f t="shared" si="127"/>
        <v>0</v>
      </c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26">
        <f t="shared" si="148"/>
        <v>0</v>
      </c>
      <c r="AN359" s="26">
        <f t="shared" si="148"/>
        <v>0</v>
      </c>
      <c r="AO359" s="19"/>
      <c r="AP359" s="19"/>
      <c r="AQ359" s="26">
        <f t="shared" si="131"/>
        <v>0</v>
      </c>
      <c r="AR359" s="19"/>
      <c r="AS359" s="18"/>
      <c r="AT359" s="18"/>
      <c r="AU359" s="19"/>
      <c r="AV359" s="19"/>
      <c r="AW359" s="19"/>
      <c r="AX359" s="19"/>
      <c r="AY359" s="19"/>
      <c r="AZ359" s="19"/>
      <c r="BA359" s="68">
        <f t="shared" si="141"/>
        <v>0</v>
      </c>
      <c r="BB359" s="68">
        <f t="shared" si="141"/>
        <v>0</v>
      </c>
      <c r="BC359" s="19"/>
      <c r="BD359" s="19"/>
      <c r="BE359" s="26">
        <f t="shared" si="146"/>
        <v>0</v>
      </c>
      <c r="BF359" s="26">
        <f t="shared" si="146"/>
        <v>0</v>
      </c>
      <c r="BG359" s="19"/>
      <c r="BH359" s="29">
        <f t="shared" si="147"/>
        <v>0</v>
      </c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</row>
    <row r="360" spans="1:77" s="7" customFormat="1" ht="14.25">
      <c r="A360" s="21">
        <f t="shared" si="142"/>
        <v>43</v>
      </c>
      <c r="B360" s="65"/>
      <c r="C360" s="19"/>
      <c r="D360" s="19"/>
      <c r="E360" s="21"/>
      <c r="F360" s="21"/>
      <c r="G360" s="21"/>
      <c r="H360" s="21"/>
      <c r="I360" s="19"/>
      <c r="J360" s="19"/>
      <c r="K360" s="19"/>
      <c r="L360" s="19"/>
      <c r="M360" s="2">
        <f t="shared" si="127"/>
        <v>0</v>
      </c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2">
        <f t="shared" si="148"/>
        <v>0</v>
      </c>
      <c r="AN360" s="2">
        <f t="shared" si="148"/>
        <v>0</v>
      </c>
      <c r="AO360" s="19"/>
      <c r="AP360" s="19"/>
      <c r="AQ360" s="2">
        <f t="shared" si="131"/>
        <v>0</v>
      </c>
      <c r="AR360" s="19"/>
      <c r="AS360" s="18"/>
      <c r="AT360" s="18"/>
      <c r="AU360" s="19"/>
      <c r="AV360" s="19"/>
      <c r="AW360" s="19"/>
      <c r="AX360" s="19"/>
      <c r="AY360" s="19"/>
      <c r="AZ360" s="19"/>
      <c r="BA360" s="68">
        <f>AM360</f>
        <v>0</v>
      </c>
      <c r="BB360" s="68">
        <f t="shared" si="141"/>
        <v>0</v>
      </c>
      <c r="BC360" s="19"/>
      <c r="BD360" s="19"/>
      <c r="BE360" s="26">
        <f t="shared" si="146"/>
        <v>0</v>
      </c>
      <c r="BF360" s="26">
        <f t="shared" si="146"/>
        <v>0</v>
      </c>
      <c r="BG360" s="19"/>
      <c r="BH360" s="29">
        <f t="shared" si="147"/>
        <v>0</v>
      </c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</row>
    <row r="361" spans="1:77" s="7" customFormat="1" ht="15">
      <c r="A361" s="16"/>
      <c r="B361" s="63" t="s">
        <v>132</v>
      </c>
      <c r="C361" s="16"/>
      <c r="D361" s="16"/>
      <c r="E361" s="17">
        <f aca="true" t="shared" si="149" ref="E361:L361">SUM(E362:E371)</f>
        <v>0</v>
      </c>
      <c r="F361" s="17">
        <f t="shared" si="149"/>
        <v>0</v>
      </c>
      <c r="G361" s="17">
        <f t="shared" si="149"/>
        <v>0</v>
      </c>
      <c r="H361" s="17">
        <f>SUM(H362:H371)</f>
        <v>0</v>
      </c>
      <c r="I361" s="17">
        <f t="shared" si="149"/>
        <v>3600</v>
      </c>
      <c r="J361" s="17">
        <f t="shared" si="149"/>
        <v>0</v>
      </c>
      <c r="K361" s="17">
        <f t="shared" si="149"/>
        <v>0</v>
      </c>
      <c r="L361" s="17">
        <f t="shared" si="149"/>
        <v>0</v>
      </c>
      <c r="M361" s="16">
        <f>SUM(E361:L361)</f>
        <v>3600</v>
      </c>
      <c r="N361" s="19">
        <v>3600</v>
      </c>
      <c r="O361" s="17">
        <f aca="true" t="shared" si="150" ref="O361:AM361">SUM(O362:O371)</f>
        <v>0</v>
      </c>
      <c r="P361" s="17">
        <f t="shared" si="150"/>
        <v>0</v>
      </c>
      <c r="Q361" s="17">
        <f t="shared" si="150"/>
        <v>0</v>
      </c>
      <c r="R361" s="17">
        <f t="shared" si="150"/>
        <v>0</v>
      </c>
      <c r="S361" s="17">
        <f t="shared" si="150"/>
        <v>0</v>
      </c>
      <c r="T361" s="17">
        <f t="shared" si="150"/>
        <v>0</v>
      </c>
      <c r="U361" s="17">
        <f t="shared" si="150"/>
        <v>0</v>
      </c>
      <c r="V361" s="17">
        <f t="shared" si="150"/>
        <v>0</v>
      </c>
      <c r="W361" s="17">
        <f t="shared" si="150"/>
        <v>0</v>
      </c>
      <c r="X361" s="17">
        <f t="shared" si="150"/>
        <v>1737.36</v>
      </c>
      <c r="Y361" s="17">
        <f t="shared" si="150"/>
        <v>0</v>
      </c>
      <c r="Z361" s="17">
        <f t="shared" si="150"/>
        <v>0</v>
      </c>
      <c r="AA361" s="17">
        <f t="shared" si="150"/>
        <v>0</v>
      </c>
      <c r="AB361" s="17">
        <f t="shared" si="150"/>
        <v>0</v>
      </c>
      <c r="AC361" s="17">
        <f t="shared" si="150"/>
        <v>0</v>
      </c>
      <c r="AD361" s="17">
        <f t="shared" si="150"/>
        <v>0</v>
      </c>
      <c r="AE361" s="17">
        <f t="shared" si="150"/>
        <v>0</v>
      </c>
      <c r="AF361" s="17">
        <f t="shared" si="150"/>
        <v>0</v>
      </c>
      <c r="AG361" s="17">
        <f t="shared" si="150"/>
        <v>0</v>
      </c>
      <c r="AH361" s="17">
        <f t="shared" si="150"/>
        <v>0</v>
      </c>
      <c r="AI361" s="17">
        <f t="shared" si="150"/>
        <v>0</v>
      </c>
      <c r="AJ361" s="17">
        <f t="shared" si="150"/>
        <v>0</v>
      </c>
      <c r="AK361" s="17">
        <f t="shared" si="150"/>
        <v>0</v>
      </c>
      <c r="AL361" s="17">
        <f t="shared" si="150"/>
        <v>0</v>
      </c>
      <c r="AM361" s="17">
        <f t="shared" si="150"/>
        <v>0</v>
      </c>
      <c r="AN361" s="17">
        <f>SUM(AN362:AN371)</f>
        <v>1737.36</v>
      </c>
      <c r="AO361" s="16"/>
      <c r="AP361" s="16"/>
      <c r="AQ361" s="17">
        <f>SUM(AQ362:AQ371)</f>
        <v>1862.64</v>
      </c>
      <c r="AR361" s="16"/>
      <c r="AS361" s="18"/>
      <c r="AT361" s="18"/>
      <c r="AU361" s="17">
        <f aca="true" t="shared" si="151" ref="AU361:BH361">SUM(AU362:AU371)</f>
        <v>0</v>
      </c>
      <c r="AV361" s="17">
        <f t="shared" si="151"/>
        <v>0</v>
      </c>
      <c r="AW361" s="17">
        <f>SUM(AW362:AW371)</f>
        <v>0</v>
      </c>
      <c r="AX361" s="17">
        <f>SUM(AX362:AX371)</f>
        <v>0</v>
      </c>
      <c r="AY361" s="17">
        <f t="shared" si="151"/>
        <v>0</v>
      </c>
      <c r="AZ361" s="17">
        <f t="shared" si="151"/>
        <v>0</v>
      </c>
      <c r="BA361" s="17">
        <f t="shared" si="151"/>
        <v>0</v>
      </c>
      <c r="BB361" s="17">
        <f t="shared" si="151"/>
        <v>1737.36</v>
      </c>
      <c r="BC361" s="17">
        <f>SUM(BC362:BC371)</f>
        <v>0</v>
      </c>
      <c r="BD361" s="17">
        <f t="shared" si="151"/>
        <v>0</v>
      </c>
      <c r="BE361" s="17">
        <f t="shared" si="151"/>
        <v>0</v>
      </c>
      <c r="BF361" s="17">
        <f t="shared" si="151"/>
        <v>1737.36</v>
      </c>
      <c r="BG361" s="17"/>
      <c r="BH361" s="17">
        <f t="shared" si="151"/>
        <v>0</v>
      </c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</row>
    <row r="362" spans="2:60" s="7" customFormat="1" ht="14.25">
      <c r="B362" s="61" t="s">
        <v>71</v>
      </c>
      <c r="C362" s="44"/>
      <c r="D362" s="3">
        <v>5360</v>
      </c>
      <c r="E362" s="21"/>
      <c r="F362" s="21"/>
      <c r="H362" s="21"/>
      <c r="I362" s="23">
        <f aca="true" t="shared" si="152" ref="I362:I367">C362*D362</f>
        <v>0</v>
      </c>
      <c r="M362" s="2">
        <f aca="true" t="shared" si="153" ref="M362:M371">SUM(E362:L362)</f>
        <v>0</v>
      </c>
      <c r="N362" s="19">
        <f>N361-M361</f>
        <v>0</v>
      </c>
      <c r="AM362" s="2">
        <f aca="true" t="shared" si="154" ref="AM362:AN372">O362+Q362+S362+U362+W362+Y362+AA362+AC362+AE362+AG362+AI362+AK362</f>
        <v>0</v>
      </c>
      <c r="AN362" s="2">
        <f t="shared" si="154"/>
        <v>0</v>
      </c>
      <c r="AQ362" s="2">
        <f t="shared" si="131"/>
        <v>0</v>
      </c>
      <c r="AS362" s="20"/>
      <c r="AT362" s="20"/>
      <c r="BA362" s="68">
        <f t="shared" si="141"/>
        <v>0</v>
      </c>
      <c r="BB362" s="68">
        <f t="shared" si="141"/>
        <v>0</v>
      </c>
      <c r="BE362" s="26">
        <f aca="true" t="shared" si="155" ref="BE362:BF371">AU362+AW362+AY362+BA362+BC362</f>
        <v>0</v>
      </c>
      <c r="BF362" s="26">
        <f t="shared" si="155"/>
        <v>0</v>
      </c>
      <c r="BH362" s="29">
        <f aca="true" t="shared" si="156" ref="BH362:BH371">BF362-AN362</f>
        <v>0</v>
      </c>
    </row>
    <row r="363" spans="2:60" s="7" customFormat="1" ht="14.25">
      <c r="B363" s="59" t="s">
        <v>113</v>
      </c>
      <c r="C363" s="44"/>
      <c r="D363" s="3">
        <v>4640</v>
      </c>
      <c r="E363" s="21"/>
      <c r="F363" s="21"/>
      <c r="H363" s="21"/>
      <c r="I363" s="23">
        <f t="shared" si="152"/>
        <v>0</v>
      </c>
      <c r="M363" s="2">
        <f t="shared" si="153"/>
        <v>0</v>
      </c>
      <c r="N363" s="21"/>
      <c r="AM363" s="2">
        <f t="shared" si="154"/>
        <v>0</v>
      </c>
      <c r="AN363" s="2">
        <f t="shared" si="154"/>
        <v>0</v>
      </c>
      <c r="AQ363" s="2">
        <f t="shared" si="131"/>
        <v>0</v>
      </c>
      <c r="AS363" s="20"/>
      <c r="AT363" s="20"/>
      <c r="BA363" s="68">
        <f t="shared" si="141"/>
        <v>0</v>
      </c>
      <c r="BB363" s="68">
        <f t="shared" si="141"/>
        <v>0</v>
      </c>
      <c r="BE363" s="26">
        <f t="shared" si="155"/>
        <v>0</v>
      </c>
      <c r="BF363" s="26">
        <f t="shared" si="155"/>
        <v>0</v>
      </c>
      <c r="BH363" s="29">
        <f t="shared" si="156"/>
        <v>0</v>
      </c>
    </row>
    <row r="364" spans="2:60" s="7" customFormat="1" ht="14.25">
      <c r="B364" s="59" t="s">
        <v>114</v>
      </c>
      <c r="C364" s="44"/>
      <c r="D364" s="3">
        <v>500</v>
      </c>
      <c r="E364" s="21"/>
      <c r="F364" s="21"/>
      <c r="H364" s="21"/>
      <c r="I364" s="23">
        <f t="shared" si="152"/>
        <v>0</v>
      </c>
      <c r="M364" s="2">
        <f t="shared" si="153"/>
        <v>0</v>
      </c>
      <c r="N364" s="21"/>
      <c r="AG364" s="21"/>
      <c r="AH364" s="21"/>
      <c r="AI364" s="21"/>
      <c r="AJ364" s="21"/>
      <c r="AK364" s="21"/>
      <c r="AL364" s="21"/>
      <c r="AM364" s="2">
        <f t="shared" si="154"/>
        <v>0</v>
      </c>
      <c r="AN364" s="2">
        <f t="shared" si="154"/>
        <v>0</v>
      </c>
      <c r="AQ364" s="2">
        <f t="shared" si="131"/>
        <v>0</v>
      </c>
      <c r="AS364" s="20"/>
      <c r="AT364" s="20"/>
      <c r="BA364" s="68">
        <f t="shared" si="141"/>
        <v>0</v>
      </c>
      <c r="BB364" s="68">
        <f t="shared" si="141"/>
        <v>0</v>
      </c>
      <c r="BE364" s="26">
        <f t="shared" si="155"/>
        <v>0</v>
      </c>
      <c r="BF364" s="26">
        <f t="shared" si="155"/>
        <v>0</v>
      </c>
      <c r="BH364" s="29">
        <f t="shared" si="156"/>
        <v>0</v>
      </c>
    </row>
    <row r="365" spans="1:77" s="23" customFormat="1" ht="14.25">
      <c r="A365" s="7"/>
      <c r="B365" s="59" t="s">
        <v>72</v>
      </c>
      <c r="C365" s="45"/>
      <c r="D365" s="3">
        <v>2960</v>
      </c>
      <c r="E365" s="21"/>
      <c r="F365" s="21"/>
      <c r="G365" s="7"/>
      <c r="H365" s="21"/>
      <c r="I365" s="23">
        <f t="shared" si="152"/>
        <v>0</v>
      </c>
      <c r="J365" s="7"/>
      <c r="K365" s="7"/>
      <c r="L365" s="7"/>
      <c r="M365" s="2">
        <f t="shared" si="153"/>
        <v>0</v>
      </c>
      <c r="N365" s="21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21"/>
      <c r="AH365" s="21"/>
      <c r="AI365" s="21"/>
      <c r="AJ365" s="21"/>
      <c r="AK365" s="21"/>
      <c r="AL365" s="21"/>
      <c r="AM365" s="2">
        <f t="shared" si="154"/>
        <v>0</v>
      </c>
      <c r="AN365" s="2">
        <f t="shared" si="154"/>
        <v>0</v>
      </c>
      <c r="AO365" s="7"/>
      <c r="AP365" s="7"/>
      <c r="AQ365" s="2">
        <f t="shared" si="131"/>
        <v>0</v>
      </c>
      <c r="AR365" s="7"/>
      <c r="AS365" s="20"/>
      <c r="AT365" s="20"/>
      <c r="AU365" s="7"/>
      <c r="AV365" s="7"/>
      <c r="AW365" s="7"/>
      <c r="AX365" s="7"/>
      <c r="AY365" s="7"/>
      <c r="AZ365" s="7"/>
      <c r="BA365" s="68">
        <f t="shared" si="141"/>
        <v>0</v>
      </c>
      <c r="BB365" s="68">
        <f t="shared" si="141"/>
        <v>0</v>
      </c>
      <c r="BC365" s="7"/>
      <c r="BD365" s="7"/>
      <c r="BE365" s="26">
        <f t="shared" si="155"/>
        <v>0</v>
      </c>
      <c r="BF365" s="26">
        <f t="shared" si="155"/>
        <v>0</v>
      </c>
      <c r="BG365" s="7"/>
      <c r="BH365" s="29">
        <f t="shared" si="156"/>
        <v>0</v>
      </c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</row>
    <row r="366" spans="1:77" ht="14.25">
      <c r="A366" s="7"/>
      <c r="B366" s="59" t="s">
        <v>129</v>
      </c>
      <c r="C366" s="45"/>
      <c r="D366" s="3">
        <v>2960</v>
      </c>
      <c r="E366" s="21"/>
      <c r="F366" s="21"/>
      <c r="G366" s="7"/>
      <c r="H366" s="21"/>
      <c r="I366" s="23">
        <f t="shared" si="152"/>
        <v>0</v>
      </c>
      <c r="J366" s="7"/>
      <c r="K366" s="7"/>
      <c r="L366" s="7"/>
      <c r="M366" s="2">
        <f t="shared" si="153"/>
        <v>0</v>
      </c>
      <c r="N366" s="21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21"/>
      <c r="AH366" s="21"/>
      <c r="AI366" s="21"/>
      <c r="AJ366" s="21"/>
      <c r="AK366" s="21"/>
      <c r="AL366" s="21"/>
      <c r="AM366" s="2">
        <f t="shared" si="154"/>
        <v>0</v>
      </c>
      <c r="AN366" s="2">
        <f t="shared" si="154"/>
        <v>0</v>
      </c>
      <c r="AO366" s="7"/>
      <c r="AP366" s="7"/>
      <c r="AQ366" s="2">
        <f aca="true" t="shared" si="157" ref="AQ366:AQ372">M366-AN366</f>
        <v>0</v>
      </c>
      <c r="AR366" s="7"/>
      <c r="AS366" s="20"/>
      <c r="AT366" s="20"/>
      <c r="AU366" s="7"/>
      <c r="AV366" s="7"/>
      <c r="AW366" s="7"/>
      <c r="AX366" s="7"/>
      <c r="AY366" s="7"/>
      <c r="AZ366" s="7"/>
      <c r="BA366" s="68">
        <f t="shared" si="141"/>
        <v>0</v>
      </c>
      <c r="BB366" s="68">
        <f t="shared" si="141"/>
        <v>0</v>
      </c>
      <c r="BC366" s="7"/>
      <c r="BD366" s="7"/>
      <c r="BE366" s="26">
        <f t="shared" si="155"/>
        <v>0</v>
      </c>
      <c r="BF366" s="26">
        <f t="shared" si="155"/>
        <v>0</v>
      </c>
      <c r="BG366" s="7"/>
      <c r="BH366" s="29">
        <f t="shared" si="156"/>
        <v>0</v>
      </c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</row>
    <row r="367" spans="1:77" ht="14.25">
      <c r="A367" s="7"/>
      <c r="B367" s="59" t="s">
        <v>130</v>
      </c>
      <c r="C367" s="45"/>
      <c r="D367" s="3">
        <v>1280</v>
      </c>
      <c r="E367" s="21"/>
      <c r="F367" s="21"/>
      <c r="G367" s="7"/>
      <c r="H367" s="21"/>
      <c r="I367" s="23">
        <f t="shared" si="152"/>
        <v>0</v>
      </c>
      <c r="J367" s="7"/>
      <c r="K367" s="7"/>
      <c r="L367" s="7"/>
      <c r="M367" s="2">
        <f t="shared" si="153"/>
        <v>0</v>
      </c>
      <c r="N367" s="21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21"/>
      <c r="AH367" s="21"/>
      <c r="AI367" s="21"/>
      <c r="AJ367" s="21"/>
      <c r="AK367" s="21"/>
      <c r="AL367" s="21"/>
      <c r="AM367" s="2">
        <f t="shared" si="154"/>
        <v>0</v>
      </c>
      <c r="AN367" s="2">
        <f t="shared" si="154"/>
        <v>0</v>
      </c>
      <c r="AO367" s="7"/>
      <c r="AP367" s="7"/>
      <c r="AQ367" s="2">
        <f t="shared" si="157"/>
        <v>0</v>
      </c>
      <c r="AR367" s="7"/>
      <c r="AS367" s="20"/>
      <c r="AT367" s="20"/>
      <c r="AU367" s="7"/>
      <c r="AV367" s="7"/>
      <c r="AW367" s="7"/>
      <c r="AX367" s="7"/>
      <c r="AY367" s="7"/>
      <c r="AZ367" s="7"/>
      <c r="BA367" s="68">
        <f t="shared" si="141"/>
        <v>0</v>
      </c>
      <c r="BB367" s="68">
        <f t="shared" si="141"/>
        <v>0</v>
      </c>
      <c r="BC367" s="7"/>
      <c r="BD367" s="7"/>
      <c r="BE367" s="26">
        <f t="shared" si="155"/>
        <v>0</v>
      </c>
      <c r="BF367" s="26">
        <f t="shared" si="155"/>
        <v>0</v>
      </c>
      <c r="BG367" s="7"/>
      <c r="BH367" s="29">
        <f t="shared" si="156"/>
        <v>0</v>
      </c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</row>
    <row r="368" spans="1:77" ht="14.25">
      <c r="A368" s="23"/>
      <c r="B368" s="65" t="s">
        <v>170</v>
      </c>
      <c r="C368" s="36">
        <v>10</v>
      </c>
      <c r="D368" s="23">
        <v>360</v>
      </c>
      <c r="E368" s="21"/>
      <c r="F368" s="21"/>
      <c r="G368" s="21"/>
      <c r="H368" s="21"/>
      <c r="I368" s="23">
        <f>C368*D368</f>
        <v>3600</v>
      </c>
      <c r="J368" s="23"/>
      <c r="K368" s="23"/>
      <c r="L368" s="23"/>
      <c r="M368" s="2">
        <f t="shared" si="153"/>
        <v>3600</v>
      </c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">
        <f t="shared" si="154"/>
        <v>0</v>
      </c>
      <c r="AN368" s="2">
        <f t="shared" si="154"/>
        <v>0</v>
      </c>
      <c r="AO368" s="23"/>
      <c r="AP368" s="23"/>
      <c r="AQ368" s="2">
        <f t="shared" si="157"/>
        <v>3600</v>
      </c>
      <c r="AR368" s="23"/>
      <c r="AS368" s="51"/>
      <c r="AT368" s="51"/>
      <c r="AU368" s="23"/>
      <c r="AV368" s="23"/>
      <c r="AW368" s="23"/>
      <c r="AX368" s="23"/>
      <c r="AY368" s="23"/>
      <c r="AZ368" s="23"/>
      <c r="BA368" s="68">
        <f t="shared" si="141"/>
        <v>0</v>
      </c>
      <c r="BB368" s="68">
        <f t="shared" si="141"/>
        <v>0</v>
      </c>
      <c r="BC368" s="23"/>
      <c r="BD368" s="23"/>
      <c r="BE368" s="26">
        <f t="shared" si="155"/>
        <v>0</v>
      </c>
      <c r="BF368" s="26">
        <f t="shared" si="155"/>
        <v>0</v>
      </c>
      <c r="BG368" s="23"/>
      <c r="BH368" s="29">
        <f t="shared" si="156"/>
        <v>0</v>
      </c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</row>
    <row r="369" spans="2:60" ht="14.25">
      <c r="B369" s="65" t="s">
        <v>149</v>
      </c>
      <c r="E369" s="19"/>
      <c r="F369" s="19"/>
      <c r="G369" s="19"/>
      <c r="H369" s="19"/>
      <c r="M369" s="2">
        <f t="shared" si="153"/>
        <v>0</v>
      </c>
      <c r="X369">
        <v>1737.36</v>
      </c>
      <c r="AG369" s="19"/>
      <c r="AH369" s="19"/>
      <c r="AI369" s="19"/>
      <c r="AJ369" s="19"/>
      <c r="AK369" s="19"/>
      <c r="AL369" s="19"/>
      <c r="AM369" s="2">
        <f t="shared" si="154"/>
        <v>0</v>
      </c>
      <c r="AN369" s="2">
        <f t="shared" si="154"/>
        <v>1737.36</v>
      </c>
      <c r="AQ369" s="2">
        <f t="shared" si="157"/>
        <v>-1737.36</v>
      </c>
      <c r="BA369" s="68">
        <f t="shared" si="141"/>
        <v>0</v>
      </c>
      <c r="BB369" s="68">
        <f t="shared" si="141"/>
        <v>1737.36</v>
      </c>
      <c r="BE369" s="26">
        <f t="shared" si="155"/>
        <v>0</v>
      </c>
      <c r="BF369" s="26">
        <f t="shared" si="155"/>
        <v>1737.36</v>
      </c>
      <c r="BH369" s="29">
        <f t="shared" si="156"/>
        <v>0</v>
      </c>
    </row>
    <row r="370" spans="2:60" ht="14.25">
      <c r="B370" s="65" t="s">
        <v>319</v>
      </c>
      <c r="E370" s="19"/>
      <c r="F370" s="19"/>
      <c r="G370" s="19"/>
      <c r="H370" s="19"/>
      <c r="M370" s="2">
        <f t="shared" si="153"/>
        <v>0</v>
      </c>
      <c r="AM370" s="2">
        <f t="shared" si="154"/>
        <v>0</v>
      </c>
      <c r="AN370" s="2">
        <f t="shared" si="154"/>
        <v>0</v>
      </c>
      <c r="AQ370" s="2">
        <f t="shared" si="157"/>
        <v>0</v>
      </c>
      <c r="BA370" s="68">
        <f t="shared" si="141"/>
        <v>0</v>
      </c>
      <c r="BB370" s="68">
        <f t="shared" si="141"/>
        <v>0</v>
      </c>
      <c r="BE370" s="26">
        <f t="shared" si="155"/>
        <v>0</v>
      </c>
      <c r="BF370" s="26">
        <f t="shared" si="155"/>
        <v>0</v>
      </c>
      <c r="BH370" s="29">
        <f t="shared" si="156"/>
        <v>0</v>
      </c>
    </row>
    <row r="371" spans="2:60" ht="14.25">
      <c r="B371" s="65" t="s">
        <v>177</v>
      </c>
      <c r="G371" s="2"/>
      <c r="M371" s="2">
        <f t="shared" si="153"/>
        <v>0</v>
      </c>
      <c r="AM371" s="2">
        <f t="shared" si="154"/>
        <v>0</v>
      </c>
      <c r="AN371" s="2">
        <f t="shared" si="154"/>
        <v>0</v>
      </c>
      <c r="AQ371" s="2">
        <f t="shared" si="157"/>
        <v>0</v>
      </c>
      <c r="BA371" s="68">
        <f t="shared" si="141"/>
        <v>0</v>
      </c>
      <c r="BB371" s="68">
        <f t="shared" si="141"/>
        <v>0</v>
      </c>
      <c r="BE371" s="26">
        <f t="shared" si="155"/>
        <v>0</v>
      </c>
      <c r="BF371" s="26">
        <f t="shared" si="155"/>
        <v>0</v>
      </c>
      <c r="BH371" s="29">
        <f t="shared" si="156"/>
        <v>0</v>
      </c>
    </row>
    <row r="372" spans="39:43" ht="12.75">
      <c r="AM372" s="2">
        <f t="shared" si="154"/>
        <v>0</v>
      </c>
      <c r="AN372" s="2">
        <f t="shared" si="154"/>
        <v>0</v>
      </c>
      <c r="AQ372" s="2">
        <f t="shared" si="157"/>
        <v>0</v>
      </c>
    </row>
    <row r="373" ht="14.25">
      <c r="AQ373" s="23"/>
    </row>
    <row r="374" spans="1:77" s="16" customFormat="1" ht="12.75">
      <c r="A374"/>
      <c r="B374" s="40"/>
      <c r="C374"/>
      <c r="D374"/>
      <c r="E374"/>
      <c r="F374"/>
      <c r="G374"/>
      <c r="H374"/>
      <c r="I374"/>
      <c r="J374"/>
      <c r="K374"/>
      <c r="L374"/>
      <c r="M374"/>
      <c r="N374" s="19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18"/>
      <c r="AT374" s="18"/>
      <c r="AU374"/>
      <c r="AV374"/>
      <c r="AW374"/>
      <c r="AX374"/>
      <c r="AY374"/>
      <c r="AZ374"/>
      <c r="BA374"/>
      <c r="BB374" s="69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</row>
    <row r="375" spans="1:77" s="14" customFormat="1" ht="12.75">
      <c r="A375"/>
      <c r="B375" s="40"/>
      <c r="C375"/>
      <c r="D375"/>
      <c r="E375"/>
      <c r="F375"/>
      <c r="G375"/>
      <c r="H375"/>
      <c r="I375"/>
      <c r="J375"/>
      <c r="K375"/>
      <c r="L375"/>
      <c r="M375"/>
      <c r="N375" s="19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18"/>
      <c r="AT375" s="18"/>
      <c r="AU375"/>
      <c r="AV375"/>
      <c r="AW375"/>
      <c r="AX375"/>
      <c r="AY375"/>
      <c r="AZ375"/>
      <c r="BA375"/>
      <c r="BB375" s="69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</row>
    <row r="376" spans="1:77" s="4" customFormat="1" ht="14.25">
      <c r="A376"/>
      <c r="B376" s="40"/>
      <c r="C376"/>
      <c r="D376"/>
      <c r="E376"/>
      <c r="F376"/>
      <c r="G376"/>
      <c r="H376"/>
      <c r="I376"/>
      <c r="J376"/>
      <c r="K376"/>
      <c r="L376"/>
      <c r="M376"/>
      <c r="N376" s="19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 s="19"/>
      <c r="AR376"/>
      <c r="AS376" s="18"/>
      <c r="AT376" s="18"/>
      <c r="AU376"/>
      <c r="AV376"/>
      <c r="AW376"/>
      <c r="AX376"/>
      <c r="AY376"/>
      <c r="AZ376"/>
      <c r="BA376"/>
      <c r="BB376" s="69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</row>
    <row r="377" spans="1:77" ht="15">
      <c r="A377" s="16"/>
      <c r="B377" s="63" t="s">
        <v>136</v>
      </c>
      <c r="C377" s="16" t="s">
        <v>150</v>
      </c>
      <c r="D377" s="16" t="s">
        <v>73</v>
      </c>
      <c r="E377" s="17">
        <f>SUM(E378:E381)</f>
        <v>0</v>
      </c>
      <c r="F377" s="17">
        <f>SUM(F378:F381)</f>
        <v>0</v>
      </c>
      <c r="G377" s="17">
        <f aca="true" t="shared" si="158" ref="G377:M377">SUM(G378:G381)</f>
        <v>0</v>
      </c>
      <c r="H377" s="17">
        <f t="shared" si="158"/>
        <v>0</v>
      </c>
      <c r="I377" s="17">
        <f t="shared" si="158"/>
        <v>811840</v>
      </c>
      <c r="J377" s="17">
        <f t="shared" si="158"/>
        <v>0</v>
      </c>
      <c r="K377" s="17">
        <f t="shared" si="158"/>
        <v>0</v>
      </c>
      <c r="L377" s="17">
        <f t="shared" si="158"/>
        <v>0</v>
      </c>
      <c r="M377" s="17">
        <f t="shared" si="158"/>
        <v>811840</v>
      </c>
      <c r="N377" s="19">
        <v>811840</v>
      </c>
      <c r="O377" s="17">
        <f>SUM(O378:O381)</f>
        <v>0</v>
      </c>
      <c r="P377" s="17">
        <f aca="true" t="shared" si="159" ref="P377:AM377">SUM(P378:P381)</f>
        <v>0</v>
      </c>
      <c r="Q377" s="17">
        <f t="shared" si="159"/>
        <v>0</v>
      </c>
      <c r="R377" s="17">
        <f t="shared" si="159"/>
        <v>0</v>
      </c>
      <c r="S377" s="17">
        <f t="shared" si="159"/>
        <v>71.5</v>
      </c>
      <c r="T377" s="17">
        <f t="shared" si="159"/>
        <v>243100</v>
      </c>
      <c r="U377" s="17">
        <f t="shared" si="159"/>
        <v>8.617</v>
      </c>
      <c r="V377" s="17">
        <f t="shared" si="159"/>
        <v>29297.800000000003</v>
      </c>
      <c r="W377" s="17">
        <f t="shared" si="159"/>
        <v>0</v>
      </c>
      <c r="X377" s="17">
        <f t="shared" si="159"/>
        <v>0</v>
      </c>
      <c r="Y377" s="17">
        <f t="shared" si="159"/>
        <v>0</v>
      </c>
      <c r="Z377" s="17">
        <f t="shared" si="159"/>
        <v>0</v>
      </c>
      <c r="AA377" s="17">
        <f t="shared" si="159"/>
        <v>0</v>
      </c>
      <c r="AB377" s="17">
        <f t="shared" si="159"/>
        <v>0</v>
      </c>
      <c r="AC377" s="17">
        <f t="shared" si="159"/>
        <v>0</v>
      </c>
      <c r="AD377" s="17">
        <f t="shared" si="159"/>
        <v>0</v>
      </c>
      <c r="AE377" s="17">
        <f t="shared" si="159"/>
        <v>0</v>
      </c>
      <c r="AF377" s="17">
        <f t="shared" si="159"/>
        <v>0</v>
      </c>
      <c r="AG377" s="17">
        <f t="shared" si="159"/>
        <v>0</v>
      </c>
      <c r="AH377" s="17">
        <f t="shared" si="159"/>
        <v>0</v>
      </c>
      <c r="AI377" s="17">
        <f t="shared" si="159"/>
        <v>0</v>
      </c>
      <c r="AJ377" s="17">
        <f t="shared" si="159"/>
        <v>0</v>
      </c>
      <c r="AK377" s="17">
        <f t="shared" si="159"/>
        <v>0</v>
      </c>
      <c r="AL377" s="17">
        <f t="shared" si="159"/>
        <v>0</v>
      </c>
      <c r="AM377" s="17">
        <f t="shared" si="159"/>
        <v>80.117</v>
      </c>
      <c r="AN377" s="17">
        <f>SUM(AN378:AN381)</f>
        <v>272397.8</v>
      </c>
      <c r="AO377" s="16"/>
      <c r="AP377" s="16"/>
      <c r="AQ377" s="16"/>
      <c r="AR377" s="16"/>
      <c r="AU377" s="17">
        <f aca="true" t="shared" si="160" ref="AU377:BH377">SUM(AU378:AU381)</f>
        <v>0</v>
      </c>
      <c r="AV377" s="17">
        <f t="shared" si="160"/>
        <v>0</v>
      </c>
      <c r="AW377" s="17">
        <f>SUM(AW378:AW381)</f>
        <v>0</v>
      </c>
      <c r="AX377" s="17">
        <f>SUM(AX378:AX381)</f>
        <v>0</v>
      </c>
      <c r="AY377" s="17">
        <f t="shared" si="160"/>
        <v>0</v>
      </c>
      <c r="AZ377" s="17">
        <f t="shared" si="160"/>
        <v>0</v>
      </c>
      <c r="BA377" s="17">
        <f>SUM(BA378:BA381)</f>
        <v>80.117</v>
      </c>
      <c r="BB377" s="17">
        <f t="shared" si="160"/>
        <v>272397.8</v>
      </c>
      <c r="BC377" s="17">
        <f t="shared" si="160"/>
        <v>0</v>
      </c>
      <c r="BD377" s="17">
        <f t="shared" si="160"/>
        <v>0</v>
      </c>
      <c r="BE377" s="17">
        <f t="shared" si="160"/>
        <v>80.117</v>
      </c>
      <c r="BF377" s="17">
        <f t="shared" si="160"/>
        <v>272397.8</v>
      </c>
      <c r="BG377" s="17"/>
      <c r="BH377" s="17">
        <f t="shared" si="160"/>
        <v>0</v>
      </c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</row>
    <row r="378" spans="1:77" ht="28.5">
      <c r="A378" s="14"/>
      <c r="B378" s="61" t="s">
        <v>172</v>
      </c>
      <c r="C378" s="2"/>
      <c r="D378" s="2"/>
      <c r="E378" s="7"/>
      <c r="F378" s="7"/>
      <c r="G378" s="14"/>
      <c r="H378" s="8"/>
      <c r="I378" s="2"/>
      <c r="J378" s="14"/>
      <c r="K378" s="14"/>
      <c r="L378" s="14"/>
      <c r="M378" s="2">
        <f>SUM(E378:L378)</f>
        <v>0</v>
      </c>
      <c r="N378" s="19">
        <f>N377-M377</f>
        <v>0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2">
        <f aca="true" t="shared" si="161" ref="AM378:AN380">O378+Q378+S378+U378+W378+Y378+AA378+AC378+AE378+AG378+AI378+AK378</f>
        <v>0</v>
      </c>
      <c r="AN378" s="2">
        <f t="shared" si="161"/>
        <v>0</v>
      </c>
      <c r="AO378" s="14"/>
      <c r="AP378" s="14"/>
      <c r="AQ378" s="2">
        <f>M378-AN378</f>
        <v>0</v>
      </c>
      <c r="AR378" s="14"/>
      <c r="AS378" s="87"/>
      <c r="AT378" s="87"/>
      <c r="AU378" s="14"/>
      <c r="AV378" s="14"/>
      <c r="AW378" s="14"/>
      <c r="AX378" s="14"/>
      <c r="AY378" s="14"/>
      <c r="AZ378" s="14"/>
      <c r="BA378" s="68">
        <f aca="true" t="shared" si="162" ref="BA378:BB380">AM378</f>
        <v>0</v>
      </c>
      <c r="BB378" s="68">
        <f t="shared" si="162"/>
        <v>0</v>
      </c>
      <c r="BC378" s="14"/>
      <c r="BD378" s="14"/>
      <c r="BE378" s="26">
        <f aca="true" t="shared" si="163" ref="BE378:BF380">AU378+AW378+AY378+BA378+BC378</f>
        <v>0</v>
      </c>
      <c r="BF378" s="26">
        <f t="shared" si="163"/>
        <v>0</v>
      </c>
      <c r="BG378" s="14"/>
      <c r="BH378" s="29">
        <f>BF378-AN378</f>
        <v>0</v>
      </c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</row>
    <row r="379" spans="1:77" s="16" customFormat="1" ht="28.5">
      <c r="A379" s="4"/>
      <c r="B379" s="61" t="s">
        <v>171</v>
      </c>
      <c r="C379" s="46">
        <v>245</v>
      </c>
      <c r="D379" s="36"/>
      <c r="E379" s="7"/>
      <c r="F379" s="7"/>
      <c r="G379" s="4"/>
      <c r="H379" s="4"/>
      <c r="I379" s="4">
        <v>811840</v>
      </c>
      <c r="J379" s="4"/>
      <c r="K379" s="4"/>
      <c r="L379" s="4"/>
      <c r="M379" s="2">
        <f>SUM(E379:L379)</f>
        <v>811840</v>
      </c>
      <c r="N379" s="23"/>
      <c r="O379" s="4"/>
      <c r="P379" s="4"/>
      <c r="Q379" s="4"/>
      <c r="R379" s="4"/>
      <c r="S379" s="4">
        <v>71.5</v>
      </c>
      <c r="T379" s="4">
        <v>243100</v>
      </c>
      <c r="U379" s="4">
        <v>17.317</v>
      </c>
      <c r="V379" s="4">
        <v>58877.8</v>
      </c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2">
        <f t="shared" si="161"/>
        <v>88.81700000000001</v>
      </c>
      <c r="AN379" s="2">
        <f t="shared" si="161"/>
        <v>301977.8</v>
      </c>
      <c r="AO379" s="4"/>
      <c r="AP379" s="4"/>
      <c r="AQ379" s="2">
        <f>M379-AN379</f>
        <v>509862.2</v>
      </c>
      <c r="AR379" s="4"/>
      <c r="AS379" s="51"/>
      <c r="AT379" s="51"/>
      <c r="AU379" s="4"/>
      <c r="AV379" s="4"/>
      <c r="AW379" s="4"/>
      <c r="AX379" s="4"/>
      <c r="AY379" s="4"/>
      <c r="AZ379" s="4"/>
      <c r="BA379" s="68">
        <f t="shared" si="162"/>
        <v>88.81700000000001</v>
      </c>
      <c r="BB379" s="68">
        <f t="shared" si="162"/>
        <v>301977.8</v>
      </c>
      <c r="BC379" s="4"/>
      <c r="BD379" s="4"/>
      <c r="BE379" s="26">
        <f t="shared" si="163"/>
        <v>88.81700000000001</v>
      </c>
      <c r="BF379" s="26">
        <f t="shared" si="163"/>
        <v>301977.8</v>
      </c>
      <c r="BG379" s="4"/>
      <c r="BH379" s="29">
        <f>BF379-AN379</f>
        <v>0</v>
      </c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spans="1:77" s="14" customFormat="1" ht="28.5">
      <c r="A380"/>
      <c r="B380" s="61" t="s">
        <v>264</v>
      </c>
      <c r="C380" s="2"/>
      <c r="D380" s="2"/>
      <c r="E380" s="7"/>
      <c r="F380" s="7"/>
      <c r="G380"/>
      <c r="I380" s="2"/>
      <c r="J380"/>
      <c r="K380"/>
      <c r="L380"/>
      <c r="M380" s="2">
        <f>SUM(E380:L380)</f>
        <v>0</v>
      </c>
      <c r="N380" s="19"/>
      <c r="O380"/>
      <c r="P380"/>
      <c r="Q380"/>
      <c r="R380"/>
      <c r="S380"/>
      <c r="T380"/>
      <c r="U380">
        <v>-8.7</v>
      </c>
      <c r="V380">
        <v>-29580</v>
      </c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 s="2">
        <f t="shared" si="161"/>
        <v>-8.7</v>
      </c>
      <c r="AN380" s="2">
        <f t="shared" si="161"/>
        <v>-29580</v>
      </c>
      <c r="AO380"/>
      <c r="AP380"/>
      <c r="AQ380"/>
      <c r="AR380"/>
      <c r="AS380" s="18"/>
      <c r="AT380" s="18"/>
      <c r="AU380"/>
      <c r="AV380"/>
      <c r="AW380"/>
      <c r="AX380"/>
      <c r="AY380"/>
      <c r="AZ380"/>
      <c r="BA380" s="68">
        <f t="shared" si="162"/>
        <v>-8.7</v>
      </c>
      <c r="BB380" s="68">
        <f t="shared" si="162"/>
        <v>-29580</v>
      </c>
      <c r="BC380"/>
      <c r="BD380"/>
      <c r="BE380" s="26">
        <f t="shared" si="163"/>
        <v>-8.7</v>
      </c>
      <c r="BF380" s="26">
        <f t="shared" si="163"/>
        <v>-29580</v>
      </c>
      <c r="BG380"/>
      <c r="BH380" s="29">
        <f>BF380-AN380</f>
        <v>0</v>
      </c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</row>
    <row r="381" spans="1:77" s="4" customFormat="1" ht="14.25">
      <c r="A381"/>
      <c r="B381" s="40"/>
      <c r="C381"/>
      <c r="D381"/>
      <c r="E381"/>
      <c r="F381"/>
      <c r="G381"/>
      <c r="H381"/>
      <c r="I381"/>
      <c r="J381"/>
      <c r="K381"/>
      <c r="L381"/>
      <c r="M381"/>
      <c r="N381" s="19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18"/>
      <c r="AT381" s="18"/>
      <c r="AU381"/>
      <c r="AV381"/>
      <c r="AW381"/>
      <c r="AX381"/>
      <c r="AY381"/>
      <c r="AZ381"/>
      <c r="BA381"/>
      <c r="BB381" s="69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</row>
    <row r="382" spans="1:77" ht="15">
      <c r="A382" s="16"/>
      <c r="B382" s="63" t="s">
        <v>115</v>
      </c>
      <c r="C382" s="16" t="s">
        <v>41</v>
      </c>
      <c r="D382" s="16" t="s">
        <v>73</v>
      </c>
      <c r="E382" s="17">
        <f>SUM(E383:E385)</f>
        <v>0</v>
      </c>
      <c r="F382" s="17">
        <f>SUM(F383:F385)</f>
        <v>0</v>
      </c>
      <c r="G382" s="17">
        <f aca="true" t="shared" si="164" ref="G382:L382">SUM(G383:G385)</f>
        <v>0</v>
      </c>
      <c r="H382" s="17">
        <f t="shared" si="164"/>
        <v>0</v>
      </c>
      <c r="I382" s="17">
        <f t="shared" si="164"/>
        <v>0</v>
      </c>
      <c r="J382" s="17">
        <f t="shared" si="164"/>
        <v>0</v>
      </c>
      <c r="K382" s="17">
        <f t="shared" si="164"/>
        <v>0</v>
      </c>
      <c r="L382" s="17">
        <f t="shared" si="164"/>
        <v>0</v>
      </c>
      <c r="M382" s="16">
        <f>SUM(E382:L382)</f>
        <v>0</v>
      </c>
      <c r="O382" s="17">
        <f aca="true" t="shared" si="165" ref="O382:AM382">O384</f>
        <v>0</v>
      </c>
      <c r="P382" s="17">
        <f t="shared" si="165"/>
        <v>0</v>
      </c>
      <c r="Q382" s="17">
        <f t="shared" si="165"/>
        <v>0</v>
      </c>
      <c r="R382" s="17">
        <f t="shared" si="165"/>
        <v>0</v>
      </c>
      <c r="S382" s="17">
        <f t="shared" si="165"/>
        <v>0</v>
      </c>
      <c r="T382" s="17">
        <f t="shared" si="165"/>
        <v>0</v>
      </c>
      <c r="U382" s="17">
        <f t="shared" si="165"/>
        <v>0</v>
      </c>
      <c r="V382" s="17">
        <f t="shared" si="165"/>
        <v>0</v>
      </c>
      <c r="W382" s="17">
        <f t="shared" si="165"/>
        <v>0</v>
      </c>
      <c r="X382" s="17">
        <f t="shared" si="165"/>
        <v>0</v>
      </c>
      <c r="Y382" s="17">
        <f t="shared" si="165"/>
        <v>0</v>
      </c>
      <c r="Z382" s="17">
        <f t="shared" si="165"/>
        <v>0</v>
      </c>
      <c r="AA382" s="17">
        <f t="shared" si="165"/>
        <v>0</v>
      </c>
      <c r="AB382" s="17">
        <f t="shared" si="165"/>
        <v>0</v>
      </c>
      <c r="AC382" s="17">
        <f t="shared" si="165"/>
        <v>0</v>
      </c>
      <c r="AD382" s="17">
        <f t="shared" si="165"/>
        <v>0</v>
      </c>
      <c r="AE382" s="17">
        <f t="shared" si="165"/>
        <v>0</v>
      </c>
      <c r="AF382" s="17">
        <f t="shared" si="165"/>
        <v>0</v>
      </c>
      <c r="AG382" s="17">
        <f t="shared" si="165"/>
        <v>0</v>
      </c>
      <c r="AH382" s="17">
        <f t="shared" si="165"/>
        <v>0</v>
      </c>
      <c r="AI382" s="17">
        <f t="shared" si="165"/>
        <v>0</v>
      </c>
      <c r="AJ382" s="17">
        <f t="shared" si="165"/>
        <v>0</v>
      </c>
      <c r="AK382" s="17">
        <f t="shared" si="165"/>
        <v>0</v>
      </c>
      <c r="AL382" s="17">
        <f t="shared" si="165"/>
        <v>0</v>
      </c>
      <c r="AM382" s="17">
        <f t="shared" si="165"/>
        <v>0</v>
      </c>
      <c r="AN382" s="17">
        <f>AN384</f>
        <v>0</v>
      </c>
      <c r="AO382" s="16"/>
      <c r="AP382" s="16"/>
      <c r="AQ382" s="16"/>
      <c r="AR382" s="16"/>
      <c r="AU382" s="17">
        <f aca="true" t="shared" si="166" ref="AU382:BH382">AU384</f>
        <v>0</v>
      </c>
      <c r="AV382" s="17">
        <f t="shared" si="166"/>
        <v>0</v>
      </c>
      <c r="AW382" s="17">
        <f>AW384</f>
        <v>0</v>
      </c>
      <c r="AX382" s="17">
        <f>AX384</f>
        <v>0</v>
      </c>
      <c r="AY382" s="17">
        <f t="shared" si="166"/>
        <v>0</v>
      </c>
      <c r="AZ382" s="17">
        <f t="shared" si="166"/>
        <v>0</v>
      </c>
      <c r="BA382" s="17">
        <f t="shared" si="166"/>
        <v>0</v>
      </c>
      <c r="BB382" s="17">
        <f t="shared" si="166"/>
        <v>0</v>
      </c>
      <c r="BC382" s="17">
        <f t="shared" si="166"/>
        <v>0</v>
      </c>
      <c r="BD382" s="17">
        <f t="shared" si="166"/>
        <v>0</v>
      </c>
      <c r="BE382" s="17">
        <f t="shared" si="166"/>
        <v>0</v>
      </c>
      <c r="BF382" s="17">
        <f t="shared" si="166"/>
        <v>0</v>
      </c>
      <c r="BG382" s="17"/>
      <c r="BH382" s="17">
        <f t="shared" si="166"/>
        <v>0</v>
      </c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</row>
    <row r="383" spans="1:77" ht="12.75">
      <c r="A383" s="14"/>
      <c r="B383" s="76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2">
        <f>SUM(E383:L383)</f>
        <v>0</v>
      </c>
      <c r="N383" s="19">
        <f>N382-M382</f>
        <v>0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87"/>
      <c r="AT383" s="87"/>
      <c r="AU383" s="14"/>
      <c r="AV383" s="14"/>
      <c r="AW383" s="14"/>
      <c r="AX383" s="14"/>
      <c r="AY383" s="14"/>
      <c r="AZ383" s="14"/>
      <c r="BA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</row>
    <row r="384" spans="1:77" s="16" customFormat="1" ht="14.25">
      <c r="A384" s="4"/>
      <c r="B384" s="61" t="s">
        <v>196</v>
      </c>
      <c r="C384" s="104"/>
      <c r="D384" s="23"/>
      <c r="E384" s="7"/>
      <c r="F384" s="7"/>
      <c r="G384" s="4"/>
      <c r="H384" s="4"/>
      <c r="I384" s="4"/>
      <c r="J384" s="4"/>
      <c r="K384" s="4"/>
      <c r="L384" s="4"/>
      <c r="M384" s="2">
        <f>SUM(E384:L384)</f>
        <v>0</v>
      </c>
      <c r="N384" s="2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2">
        <f>O384+Q384+S384+U384+W384+Y384+AA384+AC384+AE384+AG384+AI384+AK384</f>
        <v>0</v>
      </c>
      <c r="AN384" s="2">
        <f>P384+R384+T384+V384+X384+Z384+AB384+AD384+AF384+AH384+AJ384+AL384</f>
        <v>0</v>
      </c>
      <c r="AO384" s="4"/>
      <c r="AP384" s="4"/>
      <c r="AQ384" s="2">
        <f>M384-AN384</f>
        <v>0</v>
      </c>
      <c r="AR384" s="4"/>
      <c r="AS384" s="51"/>
      <c r="AT384" s="51"/>
      <c r="AU384" s="4"/>
      <c r="AV384" s="4"/>
      <c r="AW384" s="4"/>
      <c r="AX384" s="4"/>
      <c r="AY384" s="4"/>
      <c r="AZ384" s="4"/>
      <c r="BA384" s="68">
        <f>AM384</f>
        <v>0</v>
      </c>
      <c r="BB384" s="68">
        <f>AN384</f>
        <v>0</v>
      </c>
      <c r="BC384" s="4"/>
      <c r="BD384" s="4"/>
      <c r="BE384" s="26">
        <f>AU384+AW384+AY384+BA384+BC384</f>
        <v>0</v>
      </c>
      <c r="BF384" s="26">
        <f>AV384+AX384+AZ384+BB384+BD384</f>
        <v>0</v>
      </c>
      <c r="BG384" s="4"/>
      <c r="BH384" s="29">
        <f>BF384-AN384</f>
        <v>0</v>
      </c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spans="1:77" s="14" customFormat="1" ht="14.25">
      <c r="A385"/>
      <c r="B385" s="61"/>
      <c r="C385"/>
      <c r="D385"/>
      <c r="E385" s="7"/>
      <c r="F385" s="7"/>
      <c r="G385"/>
      <c r="H385"/>
      <c r="I385"/>
      <c r="J385"/>
      <c r="K385"/>
      <c r="L385"/>
      <c r="M385" s="2">
        <f>SUM(E385:L385)</f>
        <v>0</v>
      </c>
      <c r="N385" s="19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18"/>
      <c r="AT385" s="18"/>
      <c r="AU385"/>
      <c r="AV385"/>
      <c r="AW385"/>
      <c r="AX385"/>
      <c r="AY385"/>
      <c r="AZ385"/>
      <c r="BA385" s="68">
        <f>AM385</f>
        <v>0</v>
      </c>
      <c r="BB385" s="68">
        <f>AN385</f>
        <v>0</v>
      </c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</row>
    <row r="386" spans="1:77" s="4" customFormat="1" ht="14.25">
      <c r="A386"/>
      <c r="B386" s="40"/>
      <c r="C386"/>
      <c r="D386"/>
      <c r="E386"/>
      <c r="F386"/>
      <c r="G386"/>
      <c r="H386"/>
      <c r="I386"/>
      <c r="J386"/>
      <c r="K386"/>
      <c r="L386"/>
      <c r="M386"/>
      <c r="N386" s="19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18"/>
      <c r="AT386" s="18"/>
      <c r="AU386"/>
      <c r="AV386"/>
      <c r="AW386"/>
      <c r="AX386"/>
      <c r="AY386"/>
      <c r="AZ386"/>
      <c r="BA386"/>
      <c r="BB386" s="69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</row>
    <row r="387" spans="1:77" ht="15">
      <c r="A387" s="16"/>
      <c r="B387" s="63" t="s">
        <v>116</v>
      </c>
      <c r="C387" s="16" t="s">
        <v>75</v>
      </c>
      <c r="D387" s="16" t="s">
        <v>73</v>
      </c>
      <c r="E387" s="17">
        <f aca="true" t="shared" si="167" ref="E387:L387">SUM(E388:E391)</f>
        <v>0</v>
      </c>
      <c r="F387" s="17">
        <f t="shared" si="167"/>
        <v>0</v>
      </c>
      <c r="G387" s="17">
        <f t="shared" si="167"/>
        <v>0</v>
      </c>
      <c r="H387" s="17">
        <f t="shared" si="167"/>
        <v>0</v>
      </c>
      <c r="I387" s="17">
        <f t="shared" si="167"/>
        <v>135690</v>
      </c>
      <c r="J387" s="17">
        <f t="shared" si="167"/>
        <v>0</v>
      </c>
      <c r="K387" s="17">
        <f t="shared" si="167"/>
        <v>0</v>
      </c>
      <c r="L387" s="17">
        <f t="shared" si="167"/>
        <v>0</v>
      </c>
      <c r="M387" s="16">
        <f>SUM(E387:L387)</f>
        <v>135690</v>
      </c>
      <c r="N387" s="17">
        <v>135690</v>
      </c>
      <c r="O387" s="17">
        <f aca="true" t="shared" si="168" ref="O387:AL387">SUM(O388:O391)</f>
        <v>2568</v>
      </c>
      <c r="P387" s="17">
        <f t="shared" si="168"/>
        <v>13825.17</v>
      </c>
      <c r="Q387" s="17">
        <f t="shared" si="168"/>
        <v>1787</v>
      </c>
      <c r="R387" s="17">
        <f t="shared" si="168"/>
        <v>9620.55</v>
      </c>
      <c r="S387" s="17">
        <f t="shared" si="168"/>
        <v>2455</v>
      </c>
      <c r="T387" s="17">
        <f t="shared" si="168"/>
        <v>13216.82</v>
      </c>
      <c r="U387" s="17">
        <f t="shared" si="168"/>
        <v>608</v>
      </c>
      <c r="V387" s="17">
        <f t="shared" si="168"/>
        <v>3273.25</v>
      </c>
      <c r="W387" s="17">
        <f t="shared" si="168"/>
        <v>1012</v>
      </c>
      <c r="X387" s="17">
        <f t="shared" si="168"/>
        <v>5448.24</v>
      </c>
      <c r="Y387" s="17">
        <f t="shared" si="168"/>
        <v>0</v>
      </c>
      <c r="Z387" s="17">
        <f t="shared" si="168"/>
        <v>0</v>
      </c>
      <c r="AA387" s="17">
        <f t="shared" si="168"/>
        <v>0</v>
      </c>
      <c r="AB387" s="17">
        <f t="shared" si="168"/>
        <v>0</v>
      </c>
      <c r="AC387" s="17">
        <f t="shared" si="168"/>
        <v>0</v>
      </c>
      <c r="AD387" s="17">
        <f t="shared" si="168"/>
        <v>0</v>
      </c>
      <c r="AE387" s="17">
        <f t="shared" si="168"/>
        <v>0</v>
      </c>
      <c r="AF387" s="17">
        <f t="shared" si="168"/>
        <v>0</v>
      </c>
      <c r="AG387" s="17">
        <f t="shared" si="168"/>
        <v>0</v>
      </c>
      <c r="AH387" s="17">
        <f t="shared" si="168"/>
        <v>0</v>
      </c>
      <c r="AI387" s="17">
        <f>SUM(AI388:AI391)</f>
        <v>0</v>
      </c>
      <c r="AJ387" s="17">
        <f t="shared" si="168"/>
        <v>0</v>
      </c>
      <c r="AK387" s="17">
        <f t="shared" si="168"/>
        <v>0</v>
      </c>
      <c r="AL387" s="17">
        <f t="shared" si="168"/>
        <v>0</v>
      </c>
      <c r="AM387" s="17">
        <f>SUM(AM388:AM391)</f>
        <v>8430</v>
      </c>
      <c r="AN387" s="17">
        <f>SUM(AN388:AN391)</f>
        <v>45384.03</v>
      </c>
      <c r="AO387" s="17"/>
      <c r="AP387" s="17"/>
      <c r="AQ387" s="17">
        <f>SUM(AQ388:AQ391)</f>
        <v>90305.97</v>
      </c>
      <c r="AR387" s="16"/>
      <c r="AU387" s="17">
        <f aca="true" t="shared" si="169" ref="AU387:BD387">SUM(AU388:AU391)</f>
        <v>0</v>
      </c>
      <c r="AV387" s="17">
        <f t="shared" si="169"/>
        <v>0</v>
      </c>
      <c r="AW387" s="17">
        <f t="shared" si="169"/>
        <v>0</v>
      </c>
      <c r="AX387" s="17">
        <f t="shared" si="169"/>
        <v>0</v>
      </c>
      <c r="AY387" s="17">
        <f t="shared" si="169"/>
        <v>0</v>
      </c>
      <c r="AZ387" s="17">
        <f t="shared" si="169"/>
        <v>0</v>
      </c>
      <c r="BA387" s="17">
        <f t="shared" si="169"/>
        <v>8430</v>
      </c>
      <c r="BB387" s="17">
        <f t="shared" si="169"/>
        <v>45384.03</v>
      </c>
      <c r="BC387" s="17">
        <f t="shared" si="169"/>
        <v>0</v>
      </c>
      <c r="BD387" s="17">
        <f t="shared" si="169"/>
        <v>0</v>
      </c>
      <c r="BE387" s="17">
        <f>SUM(BE388:BE391)</f>
        <v>8430</v>
      </c>
      <c r="BF387" s="17">
        <f>SUM(BF388:BF391)</f>
        <v>45384.03</v>
      </c>
      <c r="BG387" s="17"/>
      <c r="BH387" s="17">
        <f>SUM(BH388:BH391)</f>
        <v>0</v>
      </c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</row>
    <row r="388" spans="1:77" ht="12.75">
      <c r="A388" s="14"/>
      <c r="B388" s="76" t="s">
        <v>230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9">
        <f>N387-M387</f>
        <v>0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2">
        <f aca="true" t="shared" si="170" ref="AM388:AN391">O388+Q388+S388+U388+W388+Y388+AA388+AC388+AE388+AG388+AI388+AK388</f>
        <v>0</v>
      </c>
      <c r="AN388" s="2">
        <f>P388+R388+T388+V388+X388+Z388+AB388+AD388+AF388+AH388+AJ388+AL388</f>
        <v>0</v>
      </c>
      <c r="AO388" s="14"/>
      <c r="AP388" s="14"/>
      <c r="AQ388" s="2">
        <f>M388-AN388</f>
        <v>0</v>
      </c>
      <c r="AR388" s="14"/>
      <c r="AS388" s="87"/>
      <c r="AT388" s="87"/>
      <c r="AU388" s="14"/>
      <c r="AV388" s="14"/>
      <c r="AW388" s="14"/>
      <c r="AX388" s="14"/>
      <c r="AY388" s="14"/>
      <c r="AZ388" s="14"/>
      <c r="BA388" s="14"/>
      <c r="BC388" s="14"/>
      <c r="BD388" s="14"/>
      <c r="BE388" s="26">
        <f aca="true" t="shared" si="171" ref="BE388:BF391">AU388+AW388+AY388+BA388+BC388</f>
        <v>0</v>
      </c>
      <c r="BF388" s="26">
        <f t="shared" si="171"/>
        <v>0</v>
      </c>
      <c r="BG388" s="14"/>
      <c r="BH388" s="29">
        <f>BF388-AN388</f>
        <v>0</v>
      </c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</row>
    <row r="389" spans="1:77" s="16" customFormat="1" ht="14.25">
      <c r="A389" s="4"/>
      <c r="B389" s="61" t="s">
        <v>74</v>
      </c>
      <c r="C389" s="47">
        <v>24635</v>
      </c>
      <c r="D389" s="79">
        <v>5.508</v>
      </c>
      <c r="E389" s="21"/>
      <c r="F389" s="21"/>
      <c r="G389" s="21"/>
      <c r="H389" s="21"/>
      <c r="I389" s="21">
        <f>ROUND(C389*D389,0)</f>
        <v>135690</v>
      </c>
      <c r="J389" s="4"/>
      <c r="K389" s="4"/>
      <c r="L389" s="4"/>
      <c r="M389" s="2">
        <f>SUM(E389:L389)</f>
        <v>135690</v>
      </c>
      <c r="N389" s="23"/>
      <c r="O389" s="4">
        <v>2568</v>
      </c>
      <c r="P389" s="4">
        <v>13825.17</v>
      </c>
      <c r="Q389" s="4">
        <v>1787</v>
      </c>
      <c r="R389" s="4">
        <v>9620.55</v>
      </c>
      <c r="S389" s="4">
        <v>2455</v>
      </c>
      <c r="T389" s="4">
        <v>13216.82</v>
      </c>
      <c r="U389" s="4">
        <v>608</v>
      </c>
      <c r="V389" s="4">
        <v>3273.25</v>
      </c>
      <c r="W389" s="4">
        <v>1012</v>
      </c>
      <c r="X389" s="4">
        <v>5448.24</v>
      </c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2">
        <f t="shared" si="170"/>
        <v>8430</v>
      </c>
      <c r="AN389" s="2">
        <f t="shared" si="170"/>
        <v>45384.03</v>
      </c>
      <c r="AO389" s="4"/>
      <c r="AP389" s="4"/>
      <c r="AQ389" s="2">
        <f>M389-AN389</f>
        <v>90305.97</v>
      </c>
      <c r="AR389" s="4"/>
      <c r="AS389" s="51"/>
      <c r="AT389" s="51"/>
      <c r="AU389" s="4"/>
      <c r="AV389" s="4"/>
      <c r="AW389" s="4"/>
      <c r="AX389" s="4"/>
      <c r="AY389" s="4"/>
      <c r="AZ389" s="4"/>
      <c r="BA389" s="68">
        <f>AM389</f>
        <v>8430</v>
      </c>
      <c r="BB389" s="68">
        <f aca="true" t="shared" si="172" ref="BA389:BB391">AN389</f>
        <v>45384.03</v>
      </c>
      <c r="BC389" s="4"/>
      <c r="BD389" s="4"/>
      <c r="BE389" s="26">
        <f t="shared" si="171"/>
        <v>8430</v>
      </c>
      <c r="BF389" s="26">
        <f t="shared" si="171"/>
        <v>45384.03</v>
      </c>
      <c r="BG389" s="4"/>
      <c r="BH389" s="29">
        <f>BF389-AN389</f>
        <v>0</v>
      </c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spans="1:77" s="14" customFormat="1" ht="14.25">
      <c r="A390"/>
      <c r="B390" s="59" t="s">
        <v>131</v>
      </c>
      <c r="C390" s="38"/>
      <c r="D390" s="79">
        <v>5.508</v>
      </c>
      <c r="E390" s="21"/>
      <c r="F390" s="21"/>
      <c r="G390" s="21"/>
      <c r="H390" s="21"/>
      <c r="I390" s="21">
        <f>ROUND(C390*D390,0)</f>
        <v>0</v>
      </c>
      <c r="J390"/>
      <c r="K390"/>
      <c r="L390"/>
      <c r="M390" s="2">
        <f>SUM(E390:L390)</f>
        <v>0</v>
      </c>
      <c r="N390" s="19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 s="2">
        <f t="shared" si="170"/>
        <v>0</v>
      </c>
      <c r="AN390" s="2">
        <f t="shared" si="170"/>
        <v>0</v>
      </c>
      <c r="AO390" s="4"/>
      <c r="AP390" s="4"/>
      <c r="AQ390" s="2">
        <f>M390-AN390</f>
        <v>0</v>
      </c>
      <c r="AR390"/>
      <c r="AS390" s="18"/>
      <c r="AT390" s="18"/>
      <c r="AU390"/>
      <c r="AV390"/>
      <c r="AW390"/>
      <c r="AX390"/>
      <c r="AY390"/>
      <c r="AZ390"/>
      <c r="BA390" s="68">
        <f t="shared" si="172"/>
        <v>0</v>
      </c>
      <c r="BB390" s="68">
        <f t="shared" si="172"/>
        <v>0</v>
      </c>
      <c r="BC390"/>
      <c r="BD390"/>
      <c r="BE390" s="26">
        <f t="shared" si="171"/>
        <v>0</v>
      </c>
      <c r="BF390" s="26">
        <f t="shared" si="171"/>
        <v>0</v>
      </c>
      <c r="BG390"/>
      <c r="BH390" s="29">
        <f>BF390-AN390</f>
        <v>0</v>
      </c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</row>
    <row r="391" spans="1:77" s="7" customFormat="1" ht="14.25">
      <c r="A391" s="19"/>
      <c r="B391" s="58" t="s">
        <v>181</v>
      </c>
      <c r="C391" s="19"/>
      <c r="D391" s="19">
        <v>0.302</v>
      </c>
      <c r="E391" s="21"/>
      <c r="F391" s="21"/>
      <c r="G391" s="19"/>
      <c r="H391" s="21"/>
      <c r="I391" s="21">
        <f>ROUND(C391*D391,0)</f>
        <v>0</v>
      </c>
      <c r="J391" s="19"/>
      <c r="K391" s="19"/>
      <c r="L391" s="19"/>
      <c r="M391" s="26">
        <f>SUM(E391:L391)</f>
        <v>0</v>
      </c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26">
        <f t="shared" si="170"/>
        <v>0</v>
      </c>
      <c r="AN391" s="26">
        <f t="shared" si="170"/>
        <v>0</v>
      </c>
      <c r="AO391" s="23"/>
      <c r="AP391" s="23"/>
      <c r="AQ391" s="26">
        <f>M391-AN391</f>
        <v>0</v>
      </c>
      <c r="AR391" s="19"/>
      <c r="AS391" s="18"/>
      <c r="AT391" s="18"/>
      <c r="AU391" s="19"/>
      <c r="AV391" s="19"/>
      <c r="AW391" s="19"/>
      <c r="AX391" s="19"/>
      <c r="AY391" s="19"/>
      <c r="AZ391" s="19"/>
      <c r="BA391" s="68">
        <f t="shared" si="172"/>
        <v>0</v>
      </c>
      <c r="BB391" s="68">
        <f t="shared" si="172"/>
        <v>0</v>
      </c>
      <c r="BC391" s="19"/>
      <c r="BD391" s="19"/>
      <c r="BE391" s="26">
        <f t="shared" si="171"/>
        <v>0</v>
      </c>
      <c r="BF391" s="26">
        <f t="shared" si="171"/>
        <v>0</v>
      </c>
      <c r="BG391" s="19"/>
      <c r="BH391" s="29">
        <f>BF391-AN391</f>
        <v>0</v>
      </c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</row>
    <row r="392" spans="1:77" s="7" customFormat="1" ht="15">
      <c r="A392" s="16"/>
      <c r="B392" s="63" t="s">
        <v>117</v>
      </c>
      <c r="C392" s="16" t="s">
        <v>41</v>
      </c>
      <c r="D392" s="16" t="s">
        <v>73</v>
      </c>
      <c r="E392" s="17">
        <f>SUM(E394:E396)</f>
        <v>0</v>
      </c>
      <c r="F392" s="17">
        <f>SUM(F394:F396)</f>
        <v>0</v>
      </c>
      <c r="G392" s="17">
        <f aca="true" t="shared" si="173" ref="G392:L392">SUM(G394:G396)</f>
        <v>0</v>
      </c>
      <c r="H392" s="17">
        <f t="shared" si="173"/>
        <v>0</v>
      </c>
      <c r="I392" s="17">
        <f t="shared" si="173"/>
        <v>0</v>
      </c>
      <c r="J392" s="17">
        <f t="shared" si="173"/>
        <v>0</v>
      </c>
      <c r="K392" s="17">
        <f t="shared" si="173"/>
        <v>0</v>
      </c>
      <c r="L392" s="17">
        <f t="shared" si="173"/>
        <v>0</v>
      </c>
      <c r="M392" s="17">
        <f>SUM(M394:M396)</f>
        <v>0</v>
      </c>
      <c r="N392" s="19"/>
      <c r="O392" s="16">
        <f>SUM(O394:O396)</f>
        <v>0</v>
      </c>
      <c r="P392" s="16">
        <f aca="true" t="shared" si="174" ref="P392:AL392">SUM(P394:P396)</f>
        <v>0</v>
      </c>
      <c r="Q392" s="16">
        <f t="shared" si="174"/>
        <v>0</v>
      </c>
      <c r="R392" s="16">
        <f t="shared" si="174"/>
        <v>0</v>
      </c>
      <c r="S392" s="16">
        <f t="shared" si="174"/>
        <v>0</v>
      </c>
      <c r="T392" s="16">
        <f t="shared" si="174"/>
        <v>0</v>
      </c>
      <c r="U392" s="16">
        <f t="shared" si="174"/>
        <v>0</v>
      </c>
      <c r="V392" s="16">
        <f t="shared" si="174"/>
        <v>0</v>
      </c>
      <c r="W392" s="16">
        <f t="shared" si="174"/>
        <v>0</v>
      </c>
      <c r="X392" s="16">
        <f t="shared" si="174"/>
        <v>0</v>
      </c>
      <c r="Y392" s="16">
        <f t="shared" si="174"/>
        <v>0</v>
      </c>
      <c r="Z392" s="16">
        <f t="shared" si="174"/>
        <v>0</v>
      </c>
      <c r="AA392" s="16">
        <f t="shared" si="174"/>
        <v>0</v>
      </c>
      <c r="AB392" s="16">
        <f t="shared" si="174"/>
        <v>0</v>
      </c>
      <c r="AC392" s="16">
        <f t="shared" si="174"/>
        <v>0</v>
      </c>
      <c r="AD392" s="16">
        <f t="shared" si="174"/>
        <v>0</v>
      </c>
      <c r="AE392" s="16">
        <f t="shared" si="174"/>
        <v>0</v>
      </c>
      <c r="AF392" s="16">
        <f t="shared" si="174"/>
        <v>0</v>
      </c>
      <c r="AG392" s="16">
        <f>SUM(AG394:AG396)</f>
        <v>0</v>
      </c>
      <c r="AH392" s="16">
        <f t="shared" si="174"/>
        <v>0</v>
      </c>
      <c r="AI392" s="16">
        <f t="shared" si="174"/>
        <v>0</v>
      </c>
      <c r="AJ392" s="16">
        <f t="shared" si="174"/>
        <v>0</v>
      </c>
      <c r="AK392" s="16">
        <f t="shared" si="174"/>
        <v>0</v>
      </c>
      <c r="AL392" s="16">
        <f t="shared" si="174"/>
        <v>0</v>
      </c>
      <c r="AM392" s="16">
        <f>SUM(AM394:AM396)</f>
        <v>0</v>
      </c>
      <c r="AN392" s="16">
        <f>SUM(AN394:AN396)</f>
        <v>0</v>
      </c>
      <c r="AO392" s="16"/>
      <c r="AP392" s="16"/>
      <c r="AQ392" s="17">
        <f>SUM(AQ394:AQ396)</f>
        <v>0</v>
      </c>
      <c r="AR392" s="16"/>
      <c r="AS392" s="18"/>
      <c r="AT392" s="18"/>
      <c r="AU392" s="17">
        <f aca="true" t="shared" si="175" ref="AU392:BH392">SUM(AU394:AU396)</f>
        <v>0</v>
      </c>
      <c r="AV392" s="17">
        <f t="shared" si="175"/>
        <v>0</v>
      </c>
      <c r="AW392" s="17">
        <f>SUM(AW394:AW396)</f>
        <v>0</v>
      </c>
      <c r="AX392" s="17">
        <f>SUM(AX394:AX396)</f>
        <v>0</v>
      </c>
      <c r="AY392" s="17">
        <f t="shared" si="175"/>
        <v>0</v>
      </c>
      <c r="AZ392" s="17">
        <f t="shared" si="175"/>
        <v>0</v>
      </c>
      <c r="BA392" s="17">
        <f t="shared" si="175"/>
        <v>0</v>
      </c>
      <c r="BB392" s="17">
        <f t="shared" si="175"/>
        <v>0</v>
      </c>
      <c r="BC392" s="17">
        <f t="shared" si="175"/>
        <v>0</v>
      </c>
      <c r="BD392" s="17">
        <f t="shared" si="175"/>
        <v>0</v>
      </c>
      <c r="BE392" s="17">
        <f t="shared" si="175"/>
        <v>0</v>
      </c>
      <c r="BF392" s="17">
        <f t="shared" si="175"/>
        <v>0</v>
      </c>
      <c r="BG392" s="17"/>
      <c r="BH392" s="17">
        <f t="shared" si="175"/>
        <v>0</v>
      </c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</row>
    <row r="393" spans="1:77" s="7" customFormat="1" ht="14.25">
      <c r="A393" s="14"/>
      <c r="B393" s="76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9">
        <f>N392-M392</f>
        <v>0</v>
      </c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87"/>
      <c r="AT393" s="87"/>
      <c r="AU393" s="14"/>
      <c r="AV393" s="14"/>
      <c r="AW393" s="14"/>
      <c r="AX393" s="14"/>
      <c r="AY393" s="14"/>
      <c r="AZ393" s="14"/>
      <c r="BA393" s="14"/>
      <c r="BB393" s="69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</row>
    <row r="394" spans="1:77" ht="14.25">
      <c r="A394" s="4"/>
      <c r="B394" s="61" t="s">
        <v>173</v>
      </c>
      <c r="C394" s="46"/>
      <c r="D394" s="92"/>
      <c r="E394" s="21"/>
      <c r="F394" s="21"/>
      <c r="G394" s="23"/>
      <c r="H394" s="21"/>
      <c r="I394" s="21">
        <f>ROUND(C394*D394,0)</f>
        <v>0</v>
      </c>
      <c r="J394" s="4"/>
      <c r="K394" s="4"/>
      <c r="L394" s="4"/>
      <c r="M394" s="2">
        <f>SUM(E394:L394)</f>
        <v>0</v>
      </c>
      <c r="N394" s="2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2">
        <f aca="true" t="shared" si="176" ref="AM394:AN396">O394+Q394+S394+U394+W394+Y394+AA394+AC394+AE394+AG394+AI394+AK394</f>
        <v>0</v>
      </c>
      <c r="AN394" s="2">
        <f t="shared" si="176"/>
        <v>0</v>
      </c>
      <c r="AO394" s="4"/>
      <c r="AP394" s="4"/>
      <c r="AQ394" s="2">
        <f>M394-AN394</f>
        <v>0</v>
      </c>
      <c r="AR394" s="4"/>
      <c r="AS394" s="51"/>
      <c r="AT394" s="51"/>
      <c r="AU394" s="4"/>
      <c r="AV394" s="4"/>
      <c r="AW394" s="4"/>
      <c r="AX394" s="4"/>
      <c r="AY394" s="4"/>
      <c r="AZ394" s="4"/>
      <c r="BA394" s="68">
        <f aca="true" t="shared" si="177" ref="BA394:BB396">AM394</f>
        <v>0</v>
      </c>
      <c r="BB394" s="68">
        <f t="shared" si="177"/>
        <v>0</v>
      </c>
      <c r="BC394" s="4"/>
      <c r="BD394" s="4"/>
      <c r="BE394" s="26">
        <f aca="true" t="shared" si="178" ref="BE394:BF396">AU394+AW394+AY394+BA394+BC394</f>
        <v>0</v>
      </c>
      <c r="BF394" s="26">
        <f t="shared" si="178"/>
        <v>0</v>
      </c>
      <c r="BG394" s="4"/>
      <c r="BH394" s="29">
        <f>BF394-AN394</f>
        <v>0</v>
      </c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spans="2:60" ht="14.25">
      <c r="B395" s="61" t="s">
        <v>174</v>
      </c>
      <c r="C395" s="38"/>
      <c r="D395" s="92"/>
      <c r="E395" s="19"/>
      <c r="F395" s="19"/>
      <c r="G395" s="19"/>
      <c r="H395" s="19"/>
      <c r="I395" s="21">
        <f>ROUND(C395*D395,0)</f>
        <v>0</v>
      </c>
      <c r="M395" s="2">
        <f>SUM(E395:L395)</f>
        <v>0</v>
      </c>
      <c r="AM395" s="2">
        <f t="shared" si="176"/>
        <v>0</v>
      </c>
      <c r="AN395" s="2">
        <f t="shared" si="176"/>
        <v>0</v>
      </c>
      <c r="AO395" s="4"/>
      <c r="AP395" s="4"/>
      <c r="AQ395" s="2">
        <f>M395-AN395</f>
        <v>0</v>
      </c>
      <c r="BA395" s="68">
        <f t="shared" si="177"/>
        <v>0</v>
      </c>
      <c r="BB395" s="68">
        <f t="shared" si="177"/>
        <v>0</v>
      </c>
      <c r="BE395" s="26">
        <f t="shared" si="178"/>
        <v>0</v>
      </c>
      <c r="BF395" s="26">
        <f t="shared" si="178"/>
        <v>0</v>
      </c>
      <c r="BH395" s="29">
        <f>BF395-AN395</f>
        <v>0</v>
      </c>
    </row>
    <row r="396" spans="1:77" s="16" customFormat="1" ht="15">
      <c r="A396"/>
      <c r="B396" s="86" t="s">
        <v>194</v>
      </c>
      <c r="C396" s="38"/>
      <c r="D396" s="19"/>
      <c r="E396" s="19"/>
      <c r="F396" s="19"/>
      <c r="G396" s="19"/>
      <c r="H396" s="21"/>
      <c r="I396" s="21">
        <f>ROUND(C396*D396,0)</f>
        <v>0</v>
      </c>
      <c r="J396"/>
      <c r="K396"/>
      <c r="L396"/>
      <c r="M396" s="2">
        <f>SUM(E396:L396)</f>
        <v>0</v>
      </c>
      <c r="N396" s="19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 s="2">
        <f t="shared" si="176"/>
        <v>0</v>
      </c>
      <c r="AN396" s="2">
        <f t="shared" si="176"/>
        <v>0</v>
      </c>
      <c r="AO396" s="4"/>
      <c r="AP396" s="4"/>
      <c r="AQ396" s="2">
        <f>M396-AN396</f>
        <v>0</v>
      </c>
      <c r="AR396"/>
      <c r="AS396" s="18"/>
      <c r="AT396" s="18"/>
      <c r="AU396"/>
      <c r="AV396"/>
      <c r="AW396"/>
      <c r="AX396"/>
      <c r="AY396"/>
      <c r="AZ396"/>
      <c r="BA396" s="68">
        <f t="shared" si="177"/>
        <v>0</v>
      </c>
      <c r="BB396" s="68">
        <f t="shared" si="177"/>
        <v>0</v>
      </c>
      <c r="BC396"/>
      <c r="BD396"/>
      <c r="BE396" s="26">
        <f t="shared" si="178"/>
        <v>0</v>
      </c>
      <c r="BF396" s="26">
        <f t="shared" si="178"/>
        <v>0</v>
      </c>
      <c r="BG396"/>
      <c r="BH396" s="29">
        <f>BF396-AN396</f>
        <v>0</v>
      </c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</row>
    <row r="397" spans="1:77" s="14" customFormat="1" ht="15">
      <c r="A397" s="16"/>
      <c r="B397" s="63" t="s">
        <v>118</v>
      </c>
      <c r="C397" s="16"/>
      <c r="D397" s="16"/>
      <c r="E397" s="17">
        <f aca="true" t="shared" si="179" ref="E397:K397">SUM(E398:E402)</f>
        <v>0</v>
      </c>
      <c r="F397" s="17">
        <f t="shared" si="179"/>
        <v>0</v>
      </c>
      <c r="G397" s="17">
        <f t="shared" si="179"/>
        <v>0</v>
      </c>
      <c r="H397" s="17">
        <f t="shared" si="179"/>
        <v>0</v>
      </c>
      <c r="I397" s="17">
        <f>SUM(I398:I402)</f>
        <v>2000</v>
      </c>
      <c r="J397" s="17">
        <f t="shared" si="179"/>
        <v>0</v>
      </c>
      <c r="K397" s="17">
        <f t="shared" si="179"/>
        <v>0</v>
      </c>
      <c r="L397" s="17">
        <f>SUM(L398:L402)</f>
        <v>0</v>
      </c>
      <c r="M397" s="16">
        <f>SUM(E397:L397)</f>
        <v>2000</v>
      </c>
      <c r="N397" s="19">
        <v>2000</v>
      </c>
      <c r="O397" s="17">
        <f aca="true" t="shared" si="180" ref="O397:AL397">SUM(O398:O402)</f>
        <v>0</v>
      </c>
      <c r="P397" s="17">
        <f t="shared" si="180"/>
        <v>0</v>
      </c>
      <c r="Q397" s="17">
        <f t="shared" si="180"/>
        <v>0</v>
      </c>
      <c r="R397" s="17">
        <f t="shared" si="180"/>
        <v>0</v>
      </c>
      <c r="S397" s="17">
        <f t="shared" si="180"/>
        <v>0</v>
      </c>
      <c r="T397" s="17">
        <f t="shared" si="180"/>
        <v>0</v>
      </c>
      <c r="U397" s="17">
        <f t="shared" si="180"/>
        <v>0</v>
      </c>
      <c r="V397" s="17">
        <f t="shared" si="180"/>
        <v>0</v>
      </c>
      <c r="W397" s="17">
        <f t="shared" si="180"/>
        <v>0</v>
      </c>
      <c r="X397" s="17">
        <f t="shared" si="180"/>
        <v>0</v>
      </c>
      <c r="Y397" s="17">
        <f t="shared" si="180"/>
        <v>0</v>
      </c>
      <c r="Z397" s="17">
        <f t="shared" si="180"/>
        <v>0</v>
      </c>
      <c r="AA397" s="17">
        <f t="shared" si="180"/>
        <v>0</v>
      </c>
      <c r="AB397" s="17">
        <f t="shared" si="180"/>
        <v>0</v>
      </c>
      <c r="AC397" s="17">
        <f t="shared" si="180"/>
        <v>0</v>
      </c>
      <c r="AD397" s="17">
        <f t="shared" si="180"/>
        <v>0</v>
      </c>
      <c r="AE397" s="17">
        <f t="shared" si="180"/>
        <v>0</v>
      </c>
      <c r="AF397" s="17">
        <f t="shared" si="180"/>
        <v>0</v>
      </c>
      <c r="AG397" s="17">
        <f t="shared" si="180"/>
        <v>0</v>
      </c>
      <c r="AH397" s="17">
        <f t="shared" si="180"/>
        <v>0</v>
      </c>
      <c r="AI397" s="17">
        <f t="shared" si="180"/>
        <v>0</v>
      </c>
      <c r="AJ397" s="17">
        <f t="shared" si="180"/>
        <v>0</v>
      </c>
      <c r="AK397" s="17">
        <f t="shared" si="180"/>
        <v>0</v>
      </c>
      <c r="AL397" s="17">
        <f t="shared" si="180"/>
        <v>0</v>
      </c>
      <c r="AM397" s="17">
        <f>SUM(AM398:AM402)</f>
        <v>0</v>
      </c>
      <c r="AN397" s="17">
        <f>SUM(AN398:AN402)</f>
        <v>0</v>
      </c>
      <c r="AO397" s="16"/>
      <c r="AP397" s="16"/>
      <c r="AQ397" s="17">
        <f>SUM(AQ398:AQ402)</f>
        <v>2000</v>
      </c>
      <c r="AR397" s="16"/>
      <c r="AS397" s="18"/>
      <c r="AT397" s="18"/>
      <c r="AU397" s="17">
        <f aca="true" t="shared" si="181" ref="AU397:BD397">SUM(AU398:AU402)</f>
        <v>0</v>
      </c>
      <c r="AV397" s="17">
        <f t="shared" si="181"/>
        <v>0</v>
      </c>
      <c r="AW397" s="17">
        <f>SUM(AW398:AW402)</f>
        <v>0</v>
      </c>
      <c r="AX397" s="17">
        <f>SUM(AX398:AX402)</f>
        <v>0</v>
      </c>
      <c r="AY397" s="17">
        <f t="shared" si="181"/>
        <v>0</v>
      </c>
      <c r="AZ397" s="17">
        <f t="shared" si="181"/>
        <v>0</v>
      </c>
      <c r="BA397" s="17">
        <f t="shared" si="181"/>
        <v>0</v>
      </c>
      <c r="BB397" s="17">
        <f t="shared" si="181"/>
        <v>0</v>
      </c>
      <c r="BC397" s="17">
        <f t="shared" si="181"/>
        <v>0</v>
      </c>
      <c r="BD397" s="17">
        <f t="shared" si="181"/>
        <v>0</v>
      </c>
      <c r="BE397" s="17">
        <f>SUM(BE398:BE402)</f>
        <v>0</v>
      </c>
      <c r="BF397" s="17">
        <f>SUM(BF398:BF402)</f>
        <v>0</v>
      </c>
      <c r="BG397" s="17"/>
      <c r="BH397" s="17">
        <f>SUM(BH398:BH402)</f>
        <v>0</v>
      </c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</row>
    <row r="398" spans="1:77" s="4" customFormat="1" ht="14.25">
      <c r="A398" s="14"/>
      <c r="B398" s="76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9">
        <f>N397-M397</f>
        <v>0</v>
      </c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87"/>
      <c r="AT398" s="87"/>
      <c r="AU398" s="14"/>
      <c r="AV398" s="14"/>
      <c r="AW398" s="14"/>
      <c r="AX398" s="14"/>
      <c r="AY398" s="14"/>
      <c r="AZ398" s="14"/>
      <c r="BA398" s="14"/>
      <c r="BB398" s="69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</row>
    <row r="399" spans="1:77" ht="14.25">
      <c r="A399" s="7"/>
      <c r="B399" s="61" t="s">
        <v>76</v>
      </c>
      <c r="C399" s="46"/>
      <c r="D399" s="70"/>
      <c r="E399" s="21"/>
      <c r="F399" s="21"/>
      <c r="G399" s="21"/>
      <c r="H399" s="21"/>
      <c r="I399" s="21"/>
      <c r="J399" s="7"/>
      <c r="K399" s="7"/>
      <c r="L399" s="7"/>
      <c r="M399" s="2">
        <f aca="true" t="shared" si="182" ref="M399:M404">SUM(E399:L399)</f>
        <v>0</v>
      </c>
      <c r="N399" s="21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2">
        <f aca="true" t="shared" si="183" ref="AM399:AN401">O399+Q399+S399+U399+W399+Y399+AA399+AC399+AE399+AG399+AI399+AK399</f>
        <v>0</v>
      </c>
      <c r="AN399" s="2">
        <f t="shared" si="183"/>
        <v>0</v>
      </c>
      <c r="AO399" s="4"/>
      <c r="AP399" s="4"/>
      <c r="AQ399" s="2">
        <f>M399-AN399</f>
        <v>0</v>
      </c>
      <c r="AR399" s="7"/>
      <c r="AS399" s="20"/>
      <c r="AT399" s="20"/>
      <c r="AU399" s="7"/>
      <c r="AV399" s="7"/>
      <c r="AW399" s="7"/>
      <c r="AX399" s="7"/>
      <c r="AY399" s="7"/>
      <c r="AZ399" s="7"/>
      <c r="BA399" s="68">
        <f aca="true" t="shared" si="184" ref="BA399:BB401">AM399</f>
        <v>0</v>
      </c>
      <c r="BB399" s="68">
        <f t="shared" si="184"/>
        <v>0</v>
      </c>
      <c r="BC399" s="7"/>
      <c r="BD399" s="7"/>
      <c r="BE399" s="26">
        <f aca="true" t="shared" si="185" ref="BE399:BF402">AU399+AW399+AY399+BA399+BC399</f>
        <v>0</v>
      </c>
      <c r="BF399" s="26">
        <f t="shared" si="185"/>
        <v>0</v>
      </c>
      <c r="BG399" s="7"/>
      <c r="BH399" s="29">
        <f>BF399-AN399</f>
        <v>0</v>
      </c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</row>
    <row r="400" spans="1:77" ht="14.25">
      <c r="A400" s="7"/>
      <c r="B400" s="59" t="s">
        <v>77</v>
      </c>
      <c r="C400" s="36"/>
      <c r="D400" s="23"/>
      <c r="E400" s="21"/>
      <c r="F400" s="21"/>
      <c r="G400" s="21"/>
      <c r="H400" s="21"/>
      <c r="I400" s="21"/>
      <c r="J400" s="7"/>
      <c r="K400" s="7"/>
      <c r="L400" s="7"/>
      <c r="M400" s="2">
        <f t="shared" si="182"/>
        <v>0</v>
      </c>
      <c r="N400" s="21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2">
        <f t="shared" si="183"/>
        <v>0</v>
      </c>
      <c r="AN400" s="2">
        <f t="shared" si="183"/>
        <v>0</v>
      </c>
      <c r="AO400" s="4"/>
      <c r="AP400" s="4"/>
      <c r="AQ400" s="2">
        <f>M400-AN400</f>
        <v>0</v>
      </c>
      <c r="AR400" s="7"/>
      <c r="AS400" s="20"/>
      <c r="AT400" s="20"/>
      <c r="AU400" s="7"/>
      <c r="AV400" s="7"/>
      <c r="AW400" s="7"/>
      <c r="AX400" s="7"/>
      <c r="AY400" s="7"/>
      <c r="AZ400" s="7"/>
      <c r="BA400" s="68">
        <f t="shared" si="184"/>
        <v>0</v>
      </c>
      <c r="BB400" s="68">
        <f t="shared" si="184"/>
        <v>0</v>
      </c>
      <c r="BC400" s="7"/>
      <c r="BD400" s="7"/>
      <c r="BE400" s="26">
        <f t="shared" si="185"/>
        <v>0</v>
      </c>
      <c r="BF400" s="26">
        <f t="shared" si="185"/>
        <v>0</v>
      </c>
      <c r="BG400" s="7"/>
      <c r="BH400" s="29">
        <f>BF400-AN400</f>
        <v>0</v>
      </c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</row>
    <row r="401" spans="1:77" s="16" customFormat="1" ht="14.25">
      <c r="A401" s="7"/>
      <c r="B401" s="59" t="s">
        <v>78</v>
      </c>
      <c r="C401" s="4"/>
      <c r="D401" s="23"/>
      <c r="E401" s="21"/>
      <c r="F401" s="21"/>
      <c r="G401" s="21"/>
      <c r="H401" s="21"/>
      <c r="I401" s="21"/>
      <c r="J401" s="7"/>
      <c r="K401" s="7"/>
      <c r="L401" s="7"/>
      <c r="M401" s="2">
        <f t="shared" si="182"/>
        <v>0</v>
      </c>
      <c r="N401" s="21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2">
        <f t="shared" si="183"/>
        <v>0</v>
      </c>
      <c r="AN401" s="2">
        <f t="shared" si="183"/>
        <v>0</v>
      </c>
      <c r="AO401" s="4"/>
      <c r="AP401" s="4"/>
      <c r="AQ401" s="2">
        <f>M401-AN401</f>
        <v>0</v>
      </c>
      <c r="AR401" s="7"/>
      <c r="AS401" s="20"/>
      <c r="AT401" s="20"/>
      <c r="AU401" s="7"/>
      <c r="AV401" s="7"/>
      <c r="AW401" s="7"/>
      <c r="AX401" s="7"/>
      <c r="AY401" s="7"/>
      <c r="AZ401" s="7"/>
      <c r="BA401" s="68">
        <f t="shared" si="184"/>
        <v>0</v>
      </c>
      <c r="BB401" s="68">
        <f t="shared" si="184"/>
        <v>0</v>
      </c>
      <c r="BC401" s="7"/>
      <c r="BD401" s="7"/>
      <c r="BE401" s="26">
        <f t="shared" si="185"/>
        <v>0</v>
      </c>
      <c r="BF401" s="26">
        <f t="shared" si="185"/>
        <v>0</v>
      </c>
      <c r="BG401" s="7"/>
      <c r="BH401" s="29">
        <f>BF401-AN401</f>
        <v>0</v>
      </c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</row>
    <row r="402" spans="1:77" s="14" customFormat="1" ht="14.25">
      <c r="A402"/>
      <c r="B402" s="59" t="s">
        <v>87</v>
      </c>
      <c r="C402"/>
      <c r="D402"/>
      <c r="E402"/>
      <c r="F402"/>
      <c r="G402"/>
      <c r="H402"/>
      <c r="I402" s="21">
        <v>2000</v>
      </c>
      <c r="J402"/>
      <c r="K402"/>
      <c r="L402"/>
      <c r="M402" s="2">
        <f t="shared" si="182"/>
        <v>2000</v>
      </c>
      <c r="N402" s="19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 s="2">
        <f>O402+Q402+S402+U402+W402+Y402+AA402+AC402+AE402+AG402+AI402+AK402</f>
        <v>0</v>
      </c>
      <c r="AN402" s="2">
        <f>P402+R402+T402+V402+X402+Z402+AB402+AD402+AF402+AH402+AJ402+AL402</f>
        <v>0</v>
      </c>
      <c r="AO402" s="4"/>
      <c r="AP402" s="4"/>
      <c r="AQ402" s="2">
        <f>M402-AN402</f>
        <v>2000</v>
      </c>
      <c r="AR402"/>
      <c r="AS402" s="18"/>
      <c r="AT402" s="18"/>
      <c r="AU402"/>
      <c r="AV402"/>
      <c r="AW402"/>
      <c r="AX402"/>
      <c r="AY402"/>
      <c r="AZ402"/>
      <c r="BA402" s="68">
        <f>AM402</f>
        <v>0</v>
      </c>
      <c r="BB402" s="68">
        <f>AN402</f>
        <v>0</v>
      </c>
      <c r="BC402"/>
      <c r="BD402"/>
      <c r="BE402" s="26">
        <f t="shared" si="185"/>
        <v>0</v>
      </c>
      <c r="BF402" s="26">
        <f t="shared" si="185"/>
        <v>0</v>
      </c>
      <c r="BG402"/>
      <c r="BH402" s="29">
        <f>BF402-AN402</f>
        <v>0</v>
      </c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</row>
    <row r="403" spans="1:77" s="4" customFormat="1" ht="14.25">
      <c r="A403"/>
      <c r="B403" s="40"/>
      <c r="C403"/>
      <c r="D403"/>
      <c r="E403"/>
      <c r="F403"/>
      <c r="G403"/>
      <c r="H403"/>
      <c r="I403" s="21"/>
      <c r="J403"/>
      <c r="K403"/>
      <c r="L403"/>
      <c r="M403" s="2">
        <f t="shared" si="182"/>
        <v>0</v>
      </c>
      <c r="N403" s="19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18"/>
      <c r="AT403" s="18"/>
      <c r="AU403"/>
      <c r="AV403"/>
      <c r="AW403"/>
      <c r="AX403"/>
      <c r="AY403"/>
      <c r="AZ403"/>
      <c r="BA403"/>
      <c r="BB403" s="69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</row>
    <row r="404" spans="1:77" s="7" customFormat="1" ht="57" customHeight="1">
      <c r="A404" s="16"/>
      <c r="B404" s="63" t="s">
        <v>137</v>
      </c>
      <c r="C404" s="16" t="s">
        <v>3</v>
      </c>
      <c r="D404" s="16" t="s">
        <v>4</v>
      </c>
      <c r="E404" s="17">
        <f aca="true" t="shared" si="186" ref="E404:L404">E406</f>
        <v>0</v>
      </c>
      <c r="F404" s="17">
        <f t="shared" si="186"/>
        <v>0</v>
      </c>
      <c r="G404" s="17">
        <f t="shared" si="186"/>
        <v>0</v>
      </c>
      <c r="H404" s="17">
        <f t="shared" si="186"/>
        <v>0</v>
      </c>
      <c r="I404" s="17">
        <f t="shared" si="186"/>
        <v>1200</v>
      </c>
      <c r="J404" s="17">
        <f t="shared" si="186"/>
        <v>0</v>
      </c>
      <c r="K404" s="17">
        <f t="shared" si="186"/>
        <v>0</v>
      </c>
      <c r="L404" s="17">
        <f t="shared" si="186"/>
        <v>0</v>
      </c>
      <c r="M404" s="16">
        <f t="shared" si="182"/>
        <v>1200</v>
      </c>
      <c r="N404" s="19">
        <v>1200</v>
      </c>
      <c r="O404" s="17">
        <f aca="true" t="shared" si="187" ref="O404:AM404">O406</f>
        <v>0</v>
      </c>
      <c r="P404" s="17">
        <f t="shared" si="187"/>
        <v>0</v>
      </c>
      <c r="Q404" s="17">
        <f t="shared" si="187"/>
        <v>0</v>
      </c>
      <c r="R404" s="17">
        <f t="shared" si="187"/>
        <v>0</v>
      </c>
      <c r="S404" s="17">
        <f t="shared" si="187"/>
        <v>0</v>
      </c>
      <c r="T404" s="17">
        <f t="shared" si="187"/>
        <v>0</v>
      </c>
      <c r="U404" s="17">
        <f t="shared" si="187"/>
        <v>0</v>
      </c>
      <c r="V404" s="17">
        <f t="shared" si="187"/>
        <v>0</v>
      </c>
      <c r="W404" s="17">
        <f t="shared" si="187"/>
        <v>0</v>
      </c>
      <c r="X404" s="17">
        <f t="shared" si="187"/>
        <v>0</v>
      </c>
      <c r="Y404" s="17">
        <f t="shared" si="187"/>
        <v>0</v>
      </c>
      <c r="Z404" s="17">
        <f t="shared" si="187"/>
        <v>0</v>
      </c>
      <c r="AA404" s="17">
        <f t="shared" si="187"/>
        <v>0</v>
      </c>
      <c r="AB404" s="17">
        <f t="shared" si="187"/>
        <v>0</v>
      </c>
      <c r="AC404" s="17">
        <f t="shared" si="187"/>
        <v>0</v>
      </c>
      <c r="AD404" s="17">
        <f t="shared" si="187"/>
        <v>0</v>
      </c>
      <c r="AE404" s="17">
        <f t="shared" si="187"/>
        <v>0</v>
      </c>
      <c r="AF404" s="17">
        <f t="shared" si="187"/>
        <v>0</v>
      </c>
      <c r="AG404" s="17">
        <f t="shared" si="187"/>
        <v>0</v>
      </c>
      <c r="AH404" s="17">
        <f t="shared" si="187"/>
        <v>0</v>
      </c>
      <c r="AI404" s="17">
        <f t="shared" si="187"/>
        <v>0</v>
      </c>
      <c r="AJ404" s="17">
        <f t="shared" si="187"/>
        <v>0</v>
      </c>
      <c r="AK404" s="17">
        <f t="shared" si="187"/>
        <v>0</v>
      </c>
      <c r="AL404" s="17">
        <f t="shared" si="187"/>
        <v>0</v>
      </c>
      <c r="AM404" s="17">
        <f t="shared" si="187"/>
        <v>0</v>
      </c>
      <c r="AN404" s="17">
        <f>AN406</f>
        <v>0</v>
      </c>
      <c r="AO404" s="16"/>
      <c r="AP404" s="16"/>
      <c r="AQ404" s="17">
        <f>AQ406</f>
        <v>1200</v>
      </c>
      <c r="AR404" s="16"/>
      <c r="AS404" s="18"/>
      <c r="AT404" s="18"/>
      <c r="AU404" s="17">
        <f aca="true" t="shared" si="188" ref="AU404:BH404">AU406</f>
        <v>0</v>
      </c>
      <c r="AV404" s="17">
        <f t="shared" si="188"/>
        <v>0</v>
      </c>
      <c r="AW404" s="17">
        <f>AW406</f>
        <v>0</v>
      </c>
      <c r="AX404" s="17">
        <f>AX406</f>
        <v>0</v>
      </c>
      <c r="AY404" s="17">
        <f t="shared" si="188"/>
        <v>0</v>
      </c>
      <c r="AZ404" s="17">
        <f t="shared" si="188"/>
        <v>0</v>
      </c>
      <c r="BA404" s="17">
        <f t="shared" si="188"/>
        <v>0</v>
      </c>
      <c r="BB404" s="17">
        <f t="shared" si="188"/>
        <v>0</v>
      </c>
      <c r="BC404" s="17">
        <f t="shared" si="188"/>
        <v>0</v>
      </c>
      <c r="BD404" s="17">
        <f t="shared" si="188"/>
        <v>0</v>
      </c>
      <c r="BE404" s="17">
        <f t="shared" si="188"/>
        <v>0</v>
      </c>
      <c r="BF404" s="17">
        <f t="shared" si="188"/>
        <v>0</v>
      </c>
      <c r="BG404" s="17"/>
      <c r="BH404" s="17">
        <f t="shared" si="188"/>
        <v>0</v>
      </c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</row>
    <row r="405" spans="1:77" s="7" customFormat="1" ht="14.25">
      <c r="A405" s="14"/>
      <c r="B405" s="76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9">
        <f>N404-M404</f>
        <v>0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87"/>
      <c r="AT405" s="87"/>
      <c r="AU405" s="14"/>
      <c r="AV405" s="14"/>
      <c r="AW405" s="14"/>
      <c r="AX405" s="14"/>
      <c r="AY405" s="14"/>
      <c r="AZ405" s="14"/>
      <c r="BA405" s="14"/>
      <c r="BB405" s="69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</row>
    <row r="406" spans="1:77" s="7" customFormat="1" ht="14.25">
      <c r="A406" s="4"/>
      <c r="B406" s="61" t="s">
        <v>79</v>
      </c>
      <c r="C406" s="46">
        <v>2</v>
      </c>
      <c r="D406" s="79">
        <v>600</v>
      </c>
      <c r="G406" s="4"/>
      <c r="H406" s="4"/>
      <c r="I406" s="21">
        <f>ROUND(C406*D406,0)</f>
        <v>1200</v>
      </c>
      <c r="J406" s="4"/>
      <c r="K406" s="4"/>
      <c r="L406" s="4"/>
      <c r="M406" s="2">
        <f>SUM(E406:L406)</f>
        <v>1200</v>
      </c>
      <c r="N406" s="19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2">
        <f>O406+Q406+S406+U406+W406+Y406+AA406+AC406+AE406+AG406+AI406+AK406</f>
        <v>0</v>
      </c>
      <c r="AN406" s="2">
        <f>P406+R406+T406+V406+X406+Z406+AB406+AD406+AF406+AH406+AJ406+AL406</f>
        <v>0</v>
      </c>
      <c r="AO406" s="4"/>
      <c r="AP406" s="4"/>
      <c r="AQ406" s="2">
        <f>M406-AN406</f>
        <v>1200</v>
      </c>
      <c r="AR406" s="4"/>
      <c r="AS406" s="51"/>
      <c r="AT406" s="51"/>
      <c r="AU406" s="4"/>
      <c r="AV406" s="4"/>
      <c r="AW406" s="4"/>
      <c r="AX406" s="4"/>
      <c r="AY406" s="4"/>
      <c r="AZ406" s="4"/>
      <c r="BA406" s="68">
        <f>AM406</f>
        <v>0</v>
      </c>
      <c r="BB406" s="68">
        <f>AN406</f>
        <v>0</v>
      </c>
      <c r="BC406" s="4"/>
      <c r="BD406" s="4"/>
      <c r="BE406" s="26">
        <f>AU406+AW406+AY406+BA406+BC406</f>
        <v>0</v>
      </c>
      <c r="BF406" s="26">
        <f>AV406+AX406+AZ406+BB406+BD406</f>
        <v>0</v>
      </c>
      <c r="BG406" s="4"/>
      <c r="BH406" s="29">
        <f>BF406-AN406</f>
        <v>0</v>
      </c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</row>
    <row r="407" spans="1:77" s="7" customFormat="1" ht="14.25">
      <c r="A407"/>
      <c r="B407" s="40"/>
      <c r="C407"/>
      <c r="D407"/>
      <c r="E407"/>
      <c r="F407"/>
      <c r="G407"/>
      <c r="H407"/>
      <c r="I407"/>
      <c r="J407"/>
      <c r="K407"/>
      <c r="L407"/>
      <c r="M407"/>
      <c r="N407" s="19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18"/>
      <c r="AT407" s="18"/>
      <c r="AU407"/>
      <c r="AV407"/>
      <c r="AW407"/>
      <c r="AX407"/>
      <c r="AY407"/>
      <c r="AZ407"/>
      <c r="BA407"/>
      <c r="BB407" s="69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</row>
    <row r="408" spans="1:77" s="7" customFormat="1" ht="42.75" customHeight="1">
      <c r="A408" s="16"/>
      <c r="B408" s="63" t="s">
        <v>175</v>
      </c>
      <c r="C408" s="16"/>
      <c r="D408" s="16"/>
      <c r="E408" s="17">
        <f aca="true" t="shared" si="189" ref="E408:L408">SUM(E409:E410)</f>
        <v>0</v>
      </c>
      <c r="F408" s="17">
        <f t="shared" si="189"/>
        <v>0</v>
      </c>
      <c r="G408" s="17">
        <f t="shared" si="189"/>
        <v>0</v>
      </c>
      <c r="H408" s="17">
        <f t="shared" si="189"/>
        <v>0</v>
      </c>
      <c r="I408" s="17">
        <f t="shared" si="189"/>
        <v>500</v>
      </c>
      <c r="J408" s="17">
        <f t="shared" si="189"/>
        <v>0</v>
      </c>
      <c r="K408" s="17">
        <f t="shared" si="189"/>
        <v>0</v>
      </c>
      <c r="L408" s="17">
        <f t="shared" si="189"/>
        <v>0</v>
      </c>
      <c r="M408" s="16">
        <f>SUM(E408:L408)</f>
        <v>500</v>
      </c>
      <c r="N408" s="16">
        <v>500</v>
      </c>
      <c r="O408" s="17">
        <f aca="true" t="shared" si="190" ref="O408:AM408">SUM(O409:O410)</f>
        <v>0</v>
      </c>
      <c r="P408" s="17">
        <f t="shared" si="190"/>
        <v>0</v>
      </c>
      <c r="Q408" s="17">
        <f t="shared" si="190"/>
        <v>0</v>
      </c>
      <c r="R408" s="17">
        <f t="shared" si="190"/>
        <v>0</v>
      </c>
      <c r="S408" s="17">
        <f t="shared" si="190"/>
        <v>0</v>
      </c>
      <c r="T408" s="17">
        <f t="shared" si="190"/>
        <v>0</v>
      </c>
      <c r="U408" s="17">
        <f t="shared" si="190"/>
        <v>0</v>
      </c>
      <c r="V408" s="17">
        <f t="shared" si="190"/>
        <v>0</v>
      </c>
      <c r="W408" s="17">
        <f t="shared" si="190"/>
        <v>0</v>
      </c>
      <c r="X408" s="17">
        <f t="shared" si="190"/>
        <v>0</v>
      </c>
      <c r="Y408" s="17">
        <f t="shared" si="190"/>
        <v>0</v>
      </c>
      <c r="Z408" s="17">
        <f t="shared" si="190"/>
        <v>0</v>
      </c>
      <c r="AA408" s="17">
        <f t="shared" si="190"/>
        <v>0</v>
      </c>
      <c r="AB408" s="17">
        <f t="shared" si="190"/>
        <v>0</v>
      </c>
      <c r="AC408" s="17">
        <f t="shared" si="190"/>
        <v>0</v>
      </c>
      <c r="AD408" s="17">
        <f t="shared" si="190"/>
        <v>0</v>
      </c>
      <c r="AE408" s="17">
        <f t="shared" si="190"/>
        <v>0</v>
      </c>
      <c r="AF408" s="17">
        <f t="shared" si="190"/>
        <v>0</v>
      </c>
      <c r="AG408" s="17">
        <f t="shared" si="190"/>
        <v>0</v>
      </c>
      <c r="AH408" s="17">
        <f t="shared" si="190"/>
        <v>0</v>
      </c>
      <c r="AI408" s="17">
        <f t="shared" si="190"/>
        <v>0</v>
      </c>
      <c r="AJ408" s="17">
        <f t="shared" si="190"/>
        <v>0</v>
      </c>
      <c r="AK408" s="17">
        <f t="shared" si="190"/>
        <v>0</v>
      </c>
      <c r="AL408" s="17">
        <f t="shared" si="190"/>
        <v>0</v>
      </c>
      <c r="AM408" s="17">
        <f t="shared" si="190"/>
        <v>0</v>
      </c>
      <c r="AN408" s="17">
        <f>SUM(AN409:AN410)</f>
        <v>0</v>
      </c>
      <c r="AO408" s="16"/>
      <c r="AP408" s="16"/>
      <c r="AQ408" s="53"/>
      <c r="AR408" s="16"/>
      <c r="AS408" s="18"/>
      <c r="AT408" s="18"/>
      <c r="AU408" s="17">
        <f aca="true" t="shared" si="191" ref="AU408:BD408">SUM(AU409:AU410)</f>
        <v>0</v>
      </c>
      <c r="AV408" s="17">
        <f t="shared" si="191"/>
        <v>0</v>
      </c>
      <c r="AW408" s="17">
        <f t="shared" si="191"/>
        <v>0</v>
      </c>
      <c r="AX408" s="17">
        <f t="shared" si="191"/>
        <v>0</v>
      </c>
      <c r="AY408" s="17">
        <f t="shared" si="191"/>
        <v>0</v>
      </c>
      <c r="AZ408" s="17">
        <f t="shared" si="191"/>
        <v>0</v>
      </c>
      <c r="BA408" s="17">
        <f t="shared" si="191"/>
        <v>0</v>
      </c>
      <c r="BB408" s="17">
        <f t="shared" si="191"/>
        <v>0</v>
      </c>
      <c r="BC408" s="17">
        <f t="shared" si="191"/>
        <v>0</v>
      </c>
      <c r="BD408" s="17">
        <f t="shared" si="191"/>
        <v>0</v>
      </c>
      <c r="BE408" s="17">
        <f>SUM(BE409:BE410)</f>
        <v>0</v>
      </c>
      <c r="BF408" s="17">
        <f>SUM(BF409:BF410)</f>
        <v>0</v>
      </c>
      <c r="BG408" s="17"/>
      <c r="BH408" s="17">
        <f>SUM(BH409:BH410)</f>
        <v>0</v>
      </c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</row>
    <row r="409" spans="1:77" s="7" customFormat="1" ht="28.5" customHeight="1">
      <c r="A409" s="4"/>
      <c r="B409" s="61" t="s">
        <v>278</v>
      </c>
      <c r="C409" s="47"/>
      <c r="D409" s="70">
        <v>800</v>
      </c>
      <c r="G409" s="4"/>
      <c r="H409" s="4"/>
      <c r="I409" s="21">
        <f>ROUND(C409*D409,0)</f>
        <v>0</v>
      </c>
      <c r="J409" s="4"/>
      <c r="K409" s="4"/>
      <c r="L409" s="4"/>
      <c r="M409" s="2">
        <f>SUM(E409:L409)</f>
        <v>0</v>
      </c>
      <c r="N409" s="19">
        <f>N408-M408</f>
        <v>0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2">
        <f>O409+Q409+S409+U409+W409+Y409+AA409+AC409+AE409+AG409+AI409+AK409</f>
        <v>0</v>
      </c>
      <c r="AN409" s="2">
        <f>P409+R409+T409+V409+X409+Z409+AB409+AD409+AF409+AH409+AJ409+AL409</f>
        <v>0</v>
      </c>
      <c r="AO409"/>
      <c r="AP409"/>
      <c r="AQ409" s="2">
        <f>M409-AN409</f>
        <v>0</v>
      </c>
      <c r="AR409" s="23"/>
      <c r="AS409" s="51"/>
      <c r="AT409" s="51"/>
      <c r="AU409" s="23"/>
      <c r="AV409" s="23"/>
      <c r="AW409" s="23"/>
      <c r="AX409" s="23"/>
      <c r="AY409" s="4"/>
      <c r="AZ409" s="4"/>
      <c r="BA409" s="4"/>
      <c r="BB409" s="26">
        <f>AN409</f>
        <v>0</v>
      </c>
      <c r="BC409" s="4"/>
      <c r="BD409" s="4"/>
      <c r="BE409" s="26">
        <f>AU409+AW409+AY409+BA409+BC409</f>
        <v>0</v>
      </c>
      <c r="BF409" s="26">
        <f>AV409+AX409+AZ409+BB409+BD409</f>
        <v>0</v>
      </c>
      <c r="BG409" s="4"/>
      <c r="BH409" s="29">
        <f>BF409-AN409</f>
        <v>0</v>
      </c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</row>
    <row r="410" spans="1:77" s="7" customFormat="1" ht="28.5" customHeight="1">
      <c r="A410" s="4"/>
      <c r="B410" s="61" t="s">
        <v>151</v>
      </c>
      <c r="C410" s="13">
        <v>1</v>
      </c>
      <c r="D410" s="70">
        <v>500</v>
      </c>
      <c r="G410" s="4"/>
      <c r="H410" s="4"/>
      <c r="I410" s="21">
        <f>ROUND(C410*D410,0)</f>
        <v>500</v>
      </c>
      <c r="J410" s="4"/>
      <c r="K410" s="4"/>
      <c r="L410" s="4"/>
      <c r="M410" s="2">
        <f>SUM(E410:L410)</f>
        <v>500</v>
      </c>
      <c r="N410" s="23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2">
        <f>O410+Q410+S410+U410+W410+Y410+AA410+AC410+AE410+AG410+AI410+AK410</f>
        <v>0</v>
      </c>
      <c r="AN410" s="2">
        <f>P410+R410+T410+V410+X410+Z410+AB410+AD410+AF410+AH410+AJ410+AL410</f>
        <v>0</v>
      </c>
      <c r="AO410" s="4"/>
      <c r="AP410" s="4"/>
      <c r="AQ410" s="4"/>
      <c r="AR410" s="4"/>
      <c r="AS410" s="51"/>
      <c r="AT410" s="51"/>
      <c r="AU410" s="4"/>
      <c r="AV410" s="4"/>
      <c r="AW410" s="4"/>
      <c r="AX410" s="4"/>
      <c r="AY410" s="4"/>
      <c r="AZ410" s="4"/>
      <c r="BA410" s="4"/>
      <c r="BB410" s="26">
        <f>AN410</f>
        <v>0</v>
      </c>
      <c r="BC410" s="4"/>
      <c r="BD410" s="4"/>
      <c r="BE410" s="26">
        <f>AU410+AW410+AY410+BA410+BC410</f>
        <v>0</v>
      </c>
      <c r="BF410" s="26">
        <f>AV410+AX410+AZ410+BB410+BD410</f>
        <v>0</v>
      </c>
      <c r="BG410" s="4"/>
      <c r="BH410" s="29">
        <f>BF410-AN410</f>
        <v>0</v>
      </c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</row>
    <row r="411" spans="1:77" s="7" customFormat="1" ht="14.25">
      <c r="A411"/>
      <c r="B411" s="40"/>
      <c r="C411"/>
      <c r="D411"/>
      <c r="E411"/>
      <c r="F411"/>
      <c r="G411"/>
      <c r="H411"/>
      <c r="I411"/>
      <c r="J411"/>
      <c r="K411"/>
      <c r="L411"/>
      <c r="M411"/>
      <c r="N411" s="19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18"/>
      <c r="AT411" s="18"/>
      <c r="AU411"/>
      <c r="AV411"/>
      <c r="AW411"/>
      <c r="AX411"/>
      <c r="AY411"/>
      <c r="AZ411"/>
      <c r="BA411"/>
      <c r="BB411" s="69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</row>
    <row r="412" spans="1:77" s="7" customFormat="1" ht="28.5" customHeight="1">
      <c r="A412" s="16"/>
      <c r="B412" s="63" t="s">
        <v>155</v>
      </c>
      <c r="C412" s="16"/>
      <c r="D412" s="17"/>
      <c r="E412" s="17">
        <f>E413</f>
        <v>0</v>
      </c>
      <c r="F412" s="17">
        <f aca="true" t="shared" si="192" ref="F412:L412">F413</f>
        <v>0</v>
      </c>
      <c r="G412" s="17">
        <f>G413</f>
        <v>0</v>
      </c>
      <c r="H412" s="17">
        <f>H413</f>
        <v>0</v>
      </c>
      <c r="I412" s="17">
        <f t="shared" si="192"/>
        <v>0</v>
      </c>
      <c r="J412" s="17">
        <f t="shared" si="192"/>
        <v>0</v>
      </c>
      <c r="K412" s="17">
        <f t="shared" si="192"/>
        <v>0</v>
      </c>
      <c r="L412" s="17">
        <f t="shared" si="192"/>
        <v>0</v>
      </c>
      <c r="M412" s="16">
        <f>SUM(E412:L412)</f>
        <v>0</v>
      </c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55">
        <f>O412+Q412+S412+U412+W412+Y412+AA412+AC412+AE412+AG412+AI412+AK412</f>
        <v>0</v>
      </c>
      <c r="AN412" s="55">
        <f>P412+R412+T412+V412+X412+Z412+AB412+AD412+AF412+AH412+AJ412+AL412</f>
        <v>0</v>
      </c>
      <c r="AO412" s="53"/>
      <c r="AP412" s="53"/>
      <c r="AQ412" s="55">
        <f>M412-AN412</f>
        <v>0</v>
      </c>
      <c r="AR412" s="16"/>
      <c r="AS412" s="18"/>
      <c r="AT412" s="18"/>
      <c r="AU412" s="16"/>
      <c r="AV412" s="16"/>
      <c r="AW412" s="16"/>
      <c r="AX412" s="16"/>
      <c r="AY412" s="16"/>
      <c r="AZ412" s="16"/>
      <c r="BA412" s="16"/>
      <c r="BB412" s="55">
        <f>AN412</f>
        <v>0</v>
      </c>
      <c r="BC412" s="16"/>
      <c r="BD412" s="16"/>
      <c r="BE412" s="17">
        <f>AU412+AW412+AY412+BA412+BC412</f>
        <v>0</v>
      </c>
      <c r="BF412" s="17">
        <f>AV412+AX412+AZ412+BB412+BD412</f>
        <v>0</v>
      </c>
      <c r="BG412" s="17"/>
      <c r="BH412" s="17">
        <f>AX412+AZ412+BB412+BD412</f>
        <v>0</v>
      </c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</row>
    <row r="413" spans="1:77" ht="14.25">
      <c r="A413" s="4"/>
      <c r="B413" s="61"/>
      <c r="C413" s="13"/>
      <c r="D413" s="79">
        <v>800</v>
      </c>
      <c r="E413" s="7"/>
      <c r="F413" s="7"/>
      <c r="G413" s="7"/>
      <c r="H413" s="7">
        <f>C413*D413</f>
        <v>0</v>
      </c>
      <c r="I413" s="4"/>
      <c r="J413" s="4"/>
      <c r="K413" s="4"/>
      <c r="L413" s="4"/>
      <c r="M413" s="4"/>
      <c r="N413" s="19">
        <f>N412-M412</f>
        <v>0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51"/>
      <c r="AT413" s="51"/>
      <c r="AU413" s="4"/>
      <c r="AV413" s="4"/>
      <c r="AW413" s="4"/>
      <c r="AX413" s="4"/>
      <c r="AY413" s="4"/>
      <c r="AZ413" s="4"/>
      <c r="BA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</row>
    <row r="414" spans="1:77" ht="14.25">
      <c r="A414" s="4"/>
      <c r="B414" s="61"/>
      <c r="C414" s="13"/>
      <c r="D414" s="15"/>
      <c r="E414" s="7"/>
      <c r="F414" s="7"/>
      <c r="G414" s="7"/>
      <c r="H414" s="7"/>
      <c r="I414" s="4"/>
      <c r="J414" s="4"/>
      <c r="K414" s="4"/>
      <c r="L414" s="4"/>
      <c r="M414" s="4"/>
      <c r="N414" s="23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51"/>
      <c r="AT414" s="51"/>
      <c r="AU414" s="4"/>
      <c r="AV414" s="4"/>
      <c r="AW414" s="4"/>
      <c r="AX414" s="4"/>
      <c r="AY414" s="4"/>
      <c r="AZ414" s="4"/>
      <c r="BA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</row>
    <row r="415" spans="1:77" ht="15">
      <c r="A415" s="16"/>
      <c r="B415" s="63" t="s">
        <v>122</v>
      </c>
      <c r="C415" s="16"/>
      <c r="D415" s="16"/>
      <c r="E415" s="17">
        <f aca="true" t="shared" si="193" ref="E415:L415">SUM(E416:E428)</f>
        <v>0</v>
      </c>
      <c r="F415" s="17">
        <f t="shared" si="193"/>
        <v>0</v>
      </c>
      <c r="G415" s="17">
        <f t="shared" si="193"/>
        <v>0</v>
      </c>
      <c r="H415" s="17">
        <f t="shared" si="193"/>
        <v>0</v>
      </c>
      <c r="I415" s="17">
        <f t="shared" si="193"/>
        <v>0</v>
      </c>
      <c r="J415" s="17">
        <f t="shared" si="193"/>
        <v>0</v>
      </c>
      <c r="K415" s="17">
        <f t="shared" si="193"/>
        <v>576950</v>
      </c>
      <c r="L415" s="17">
        <f t="shared" si="193"/>
        <v>0</v>
      </c>
      <c r="M415" s="16">
        <f>SUM(E415:L415)</f>
        <v>576950</v>
      </c>
      <c r="O415" s="17">
        <f aca="true" t="shared" si="194" ref="O415:AN415">SUM(O416:O428)</f>
        <v>0</v>
      </c>
      <c r="P415" s="17">
        <f t="shared" si="194"/>
        <v>0</v>
      </c>
      <c r="Q415" s="17">
        <f t="shared" si="194"/>
        <v>0</v>
      </c>
      <c r="R415" s="17">
        <f t="shared" si="194"/>
        <v>0</v>
      </c>
      <c r="S415" s="17">
        <f t="shared" si="194"/>
        <v>0</v>
      </c>
      <c r="T415" s="17">
        <f t="shared" si="194"/>
        <v>0</v>
      </c>
      <c r="U415" s="17">
        <f t="shared" si="194"/>
        <v>0</v>
      </c>
      <c r="V415" s="17">
        <f t="shared" si="194"/>
        <v>0</v>
      </c>
      <c r="W415" s="17">
        <f t="shared" si="194"/>
        <v>0</v>
      </c>
      <c r="X415" s="17">
        <f t="shared" si="194"/>
        <v>0</v>
      </c>
      <c r="Y415" s="17">
        <f t="shared" si="194"/>
        <v>0</v>
      </c>
      <c r="Z415" s="17">
        <f t="shared" si="194"/>
        <v>0</v>
      </c>
      <c r="AA415" s="17">
        <f t="shared" si="194"/>
        <v>0</v>
      </c>
      <c r="AB415" s="17">
        <f t="shared" si="194"/>
        <v>0</v>
      </c>
      <c r="AC415" s="17">
        <f t="shared" si="194"/>
        <v>0</v>
      </c>
      <c r="AD415" s="17">
        <f t="shared" si="194"/>
        <v>0</v>
      </c>
      <c r="AE415" s="17">
        <f t="shared" si="194"/>
        <v>0</v>
      </c>
      <c r="AF415" s="17">
        <f t="shared" si="194"/>
        <v>0</v>
      </c>
      <c r="AG415" s="17">
        <f t="shared" si="194"/>
        <v>0</v>
      </c>
      <c r="AH415" s="17">
        <f t="shared" si="194"/>
        <v>0</v>
      </c>
      <c r="AI415" s="17">
        <f t="shared" si="194"/>
        <v>0</v>
      </c>
      <c r="AJ415" s="17">
        <f t="shared" si="194"/>
        <v>0</v>
      </c>
      <c r="AK415" s="17">
        <f t="shared" si="194"/>
        <v>0</v>
      </c>
      <c r="AL415" s="17">
        <f t="shared" si="194"/>
        <v>0</v>
      </c>
      <c r="AM415" s="17">
        <f t="shared" si="194"/>
        <v>0</v>
      </c>
      <c r="AN415" s="17">
        <f t="shared" si="194"/>
        <v>0</v>
      </c>
      <c r="AO415" s="16"/>
      <c r="AP415" s="16"/>
      <c r="AQ415" s="17">
        <f>SUM(AQ416:AQ428)</f>
        <v>576950</v>
      </c>
      <c r="AR415" s="16"/>
      <c r="AU415" s="17">
        <f aca="true" t="shared" si="195" ref="AU415:BF415">SUM(AU416:AU428)</f>
        <v>0</v>
      </c>
      <c r="AV415" s="17">
        <f t="shared" si="195"/>
        <v>0</v>
      </c>
      <c r="AW415" s="17">
        <f t="shared" si="195"/>
        <v>0</v>
      </c>
      <c r="AX415" s="17">
        <f t="shared" si="195"/>
        <v>0</v>
      </c>
      <c r="AY415" s="17">
        <f t="shared" si="195"/>
        <v>0</v>
      </c>
      <c r="AZ415" s="17">
        <f t="shared" si="195"/>
        <v>0</v>
      </c>
      <c r="BA415" s="17">
        <f t="shared" si="195"/>
        <v>0</v>
      </c>
      <c r="BB415" s="17">
        <f t="shared" si="195"/>
        <v>0</v>
      </c>
      <c r="BC415" s="17">
        <f t="shared" si="195"/>
        <v>0</v>
      </c>
      <c r="BD415" s="17">
        <f t="shared" si="195"/>
        <v>0</v>
      </c>
      <c r="BE415" s="17">
        <f t="shared" si="195"/>
        <v>0</v>
      </c>
      <c r="BF415" s="17">
        <f t="shared" si="195"/>
        <v>0</v>
      </c>
      <c r="BG415" s="17"/>
      <c r="BH415" s="17">
        <f>SUM(BH416:BH428)</f>
        <v>0</v>
      </c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</row>
    <row r="416" spans="1:77" ht="30">
      <c r="A416" s="14"/>
      <c r="B416" s="75" t="s">
        <v>308</v>
      </c>
      <c r="C416" s="14"/>
      <c r="D416" s="2">
        <v>1</v>
      </c>
      <c r="E416" s="8"/>
      <c r="F416" s="8"/>
      <c r="G416" s="8"/>
      <c r="H416" s="8"/>
      <c r="I416" s="69"/>
      <c r="J416" s="69"/>
      <c r="K416" s="69">
        <v>576950</v>
      </c>
      <c r="L416" s="69"/>
      <c r="M416" s="2">
        <f aca="true" t="shared" si="196" ref="M416:M428">SUM(E416:L416)</f>
        <v>576950</v>
      </c>
      <c r="N416" s="19">
        <f>N415-M415</f>
        <v>-576950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2">
        <f aca="true" t="shared" si="197" ref="AM416:AN428">O416+Q416+S416+U416+W416+Y416+AA416+AC416+AE416+AG416+AI416+AK416</f>
        <v>0</v>
      </c>
      <c r="AN416" s="2">
        <f t="shared" si="197"/>
        <v>0</v>
      </c>
      <c r="AO416" s="14"/>
      <c r="AP416" s="14"/>
      <c r="AQ416" s="2">
        <f>M416-AN416</f>
        <v>576950</v>
      </c>
      <c r="AR416" s="14"/>
      <c r="AS416" s="87"/>
      <c r="AT416" s="87"/>
      <c r="AU416" s="14"/>
      <c r="AV416" s="29"/>
      <c r="AW416" s="29"/>
      <c r="AX416" s="29"/>
      <c r="AY416" s="14"/>
      <c r="AZ416" s="14"/>
      <c r="BA416" s="68">
        <f aca="true" t="shared" si="198" ref="BA416:BB428">AM416</f>
        <v>0</v>
      </c>
      <c r="BB416" s="68">
        <f t="shared" si="198"/>
        <v>0</v>
      </c>
      <c r="BC416" s="14"/>
      <c r="BD416" s="14"/>
      <c r="BE416" s="26">
        <f aca="true" t="shared" si="199" ref="BE416:BF428">AU416+AW416+AY416+BA416+BC416</f>
        <v>0</v>
      </c>
      <c r="BF416" s="26">
        <f t="shared" si="199"/>
        <v>0</v>
      </c>
      <c r="BG416" s="14"/>
      <c r="BH416" s="29">
        <f aca="true" t="shared" si="200" ref="BH416:BH428">BF416-AN416</f>
        <v>0</v>
      </c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</row>
    <row r="417" spans="1:77" ht="30">
      <c r="A417" s="4"/>
      <c r="B417" s="75" t="s">
        <v>309</v>
      </c>
      <c r="C417" s="13"/>
      <c r="D417" s="123"/>
      <c r="E417" s="8"/>
      <c r="F417" s="8"/>
      <c r="G417" s="8"/>
      <c r="H417" s="8"/>
      <c r="I417" s="69"/>
      <c r="J417" s="69"/>
      <c r="K417" s="69"/>
      <c r="L417" s="69"/>
      <c r="M417" s="2">
        <f t="shared" si="196"/>
        <v>0</v>
      </c>
      <c r="N417" s="2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2">
        <f t="shared" si="197"/>
        <v>0</v>
      </c>
      <c r="AN417" s="2">
        <f t="shared" si="197"/>
        <v>0</v>
      </c>
      <c r="AO417" s="4"/>
      <c r="AP417" s="4"/>
      <c r="AQ417" s="2">
        <f aca="true" t="shared" si="201" ref="AQ417:AQ428">M417-AN417</f>
        <v>0</v>
      </c>
      <c r="AR417" s="4"/>
      <c r="AS417" s="51"/>
      <c r="AT417" s="51"/>
      <c r="AU417" s="4"/>
      <c r="AV417" s="29"/>
      <c r="AW417" s="29"/>
      <c r="AX417" s="29"/>
      <c r="AY417" s="4"/>
      <c r="AZ417" s="4"/>
      <c r="BA417" s="68">
        <f t="shared" si="198"/>
        <v>0</v>
      </c>
      <c r="BB417" s="68">
        <f t="shared" si="198"/>
        <v>0</v>
      </c>
      <c r="BC417" s="4"/>
      <c r="BD417" s="4"/>
      <c r="BE417" s="26">
        <f t="shared" si="199"/>
        <v>0</v>
      </c>
      <c r="BF417" s="26">
        <f t="shared" si="199"/>
        <v>0</v>
      </c>
      <c r="BG417" s="4"/>
      <c r="BH417" s="29">
        <f t="shared" si="200"/>
        <v>0</v>
      </c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</row>
    <row r="418" spans="1:77" ht="30">
      <c r="A418" s="21"/>
      <c r="B418" s="75" t="s">
        <v>310</v>
      </c>
      <c r="C418" s="23"/>
      <c r="D418" s="68"/>
      <c r="E418" s="24"/>
      <c r="F418" s="24"/>
      <c r="G418" s="24"/>
      <c r="H418" s="24"/>
      <c r="I418" s="24"/>
      <c r="J418" s="24"/>
      <c r="K418" s="24"/>
      <c r="L418" s="24"/>
      <c r="M418" s="26">
        <f t="shared" si="196"/>
        <v>0</v>
      </c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6">
        <f t="shared" si="197"/>
        <v>0</v>
      </c>
      <c r="AN418" s="26">
        <f t="shared" si="197"/>
        <v>0</v>
      </c>
      <c r="AO418" s="21"/>
      <c r="AP418" s="21"/>
      <c r="AQ418" s="26">
        <f t="shared" si="201"/>
        <v>0</v>
      </c>
      <c r="AR418" s="21"/>
      <c r="AS418" s="20"/>
      <c r="AT418" s="20"/>
      <c r="AU418" s="21"/>
      <c r="AV418" s="21"/>
      <c r="AW418" s="21"/>
      <c r="AX418" s="21"/>
      <c r="AY418" s="21"/>
      <c r="AZ418" s="21"/>
      <c r="BA418" s="68">
        <f t="shared" si="198"/>
        <v>0</v>
      </c>
      <c r="BB418" s="68">
        <f t="shared" si="198"/>
        <v>0</v>
      </c>
      <c r="BC418" s="21"/>
      <c r="BD418" s="21"/>
      <c r="BE418" s="26">
        <f t="shared" si="199"/>
        <v>0</v>
      </c>
      <c r="BF418" s="26">
        <f t="shared" si="199"/>
        <v>0</v>
      </c>
      <c r="BG418" s="21"/>
      <c r="BH418" s="29">
        <f t="shared" si="200"/>
        <v>0</v>
      </c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</row>
    <row r="419" spans="1:77" ht="28.5">
      <c r="A419" s="21"/>
      <c r="B419" s="65" t="s">
        <v>314</v>
      </c>
      <c r="C419" s="23"/>
      <c r="D419" s="68"/>
      <c r="E419" s="24"/>
      <c r="F419" s="24"/>
      <c r="G419" s="24"/>
      <c r="H419" s="24"/>
      <c r="I419" s="24"/>
      <c r="J419" s="24"/>
      <c r="K419" s="24"/>
      <c r="L419" s="24"/>
      <c r="M419" s="26">
        <f t="shared" si="196"/>
        <v>0</v>
      </c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6">
        <f t="shared" si="197"/>
        <v>0</v>
      </c>
      <c r="AN419" s="26">
        <f t="shared" si="197"/>
        <v>0</v>
      </c>
      <c r="AO419" s="21"/>
      <c r="AP419" s="21"/>
      <c r="AQ419" s="26">
        <f t="shared" si="201"/>
        <v>0</v>
      </c>
      <c r="AR419" s="21"/>
      <c r="AS419" s="20"/>
      <c r="AT419" s="20"/>
      <c r="AU419" s="21"/>
      <c r="AV419" s="21"/>
      <c r="AW419" s="21"/>
      <c r="AX419" s="21"/>
      <c r="AY419" s="21"/>
      <c r="AZ419" s="21"/>
      <c r="BA419" s="68">
        <f t="shared" si="198"/>
        <v>0</v>
      </c>
      <c r="BB419" s="68">
        <f t="shared" si="198"/>
        <v>0</v>
      </c>
      <c r="BC419" s="21"/>
      <c r="BD419" s="21"/>
      <c r="BE419" s="26">
        <f t="shared" si="199"/>
        <v>0</v>
      </c>
      <c r="BF419" s="26">
        <f t="shared" si="199"/>
        <v>0</v>
      </c>
      <c r="BG419" s="21"/>
      <c r="BH419" s="29">
        <f t="shared" si="200"/>
        <v>0</v>
      </c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</row>
    <row r="420" spans="1:77" ht="14.25">
      <c r="A420" s="21"/>
      <c r="B420" s="65" t="s">
        <v>311</v>
      </c>
      <c r="C420" s="23"/>
      <c r="D420" s="68">
        <f>1-1</f>
        <v>0</v>
      </c>
      <c r="E420" s="24"/>
      <c r="F420" s="24"/>
      <c r="G420" s="24"/>
      <c r="H420" s="24"/>
      <c r="I420" s="24"/>
      <c r="J420" s="24"/>
      <c r="K420" s="124">
        <f>50000-50000</f>
        <v>0</v>
      </c>
      <c r="L420" s="24"/>
      <c r="M420" s="26">
        <f t="shared" si="196"/>
        <v>0</v>
      </c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6">
        <f t="shared" si="197"/>
        <v>0</v>
      </c>
      <c r="AN420" s="26">
        <f t="shared" si="197"/>
        <v>0</v>
      </c>
      <c r="AO420" s="21"/>
      <c r="AP420" s="21"/>
      <c r="AQ420" s="26">
        <f t="shared" si="201"/>
        <v>0</v>
      </c>
      <c r="AR420" s="21"/>
      <c r="AS420" s="20"/>
      <c r="AT420" s="20"/>
      <c r="AU420" s="21"/>
      <c r="AV420" s="21"/>
      <c r="AW420" s="21"/>
      <c r="AX420" s="21"/>
      <c r="AY420" s="21"/>
      <c r="AZ420" s="21"/>
      <c r="BA420" s="68">
        <f t="shared" si="198"/>
        <v>0</v>
      </c>
      <c r="BB420" s="68">
        <f t="shared" si="198"/>
        <v>0</v>
      </c>
      <c r="BC420" s="21"/>
      <c r="BD420" s="21"/>
      <c r="BE420" s="26">
        <f t="shared" si="199"/>
        <v>0</v>
      </c>
      <c r="BF420" s="26">
        <f t="shared" si="199"/>
        <v>0</v>
      </c>
      <c r="BG420" s="21"/>
      <c r="BH420" s="29">
        <f t="shared" si="200"/>
        <v>0</v>
      </c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</row>
    <row r="421" spans="1:77" s="35" customFormat="1" ht="14.25">
      <c r="A421" s="21"/>
      <c r="B421" s="65" t="s">
        <v>312</v>
      </c>
      <c r="C421" s="23"/>
      <c r="D421" s="68"/>
      <c r="E421" s="24"/>
      <c r="F421" s="24"/>
      <c r="G421" s="24"/>
      <c r="H421" s="24"/>
      <c r="I421" s="24"/>
      <c r="J421" s="24"/>
      <c r="K421" s="124"/>
      <c r="L421" s="24"/>
      <c r="M421" s="26">
        <f t="shared" si="196"/>
        <v>0</v>
      </c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6">
        <f t="shared" si="197"/>
        <v>0</v>
      </c>
      <c r="AN421" s="26">
        <f t="shared" si="197"/>
        <v>0</v>
      </c>
      <c r="AO421" s="21"/>
      <c r="AP421" s="21"/>
      <c r="AQ421" s="26">
        <f t="shared" si="201"/>
        <v>0</v>
      </c>
      <c r="AR421" s="21"/>
      <c r="AS421" s="20"/>
      <c r="AT421" s="20"/>
      <c r="AU421" s="21"/>
      <c r="AV421" s="21"/>
      <c r="AW421" s="21"/>
      <c r="AX421" s="21"/>
      <c r="AY421" s="21"/>
      <c r="AZ421" s="21"/>
      <c r="BA421" s="68">
        <f t="shared" si="198"/>
        <v>0</v>
      </c>
      <c r="BB421" s="68">
        <f t="shared" si="198"/>
        <v>0</v>
      </c>
      <c r="BC421" s="21"/>
      <c r="BD421" s="21"/>
      <c r="BE421" s="26">
        <f t="shared" si="199"/>
        <v>0</v>
      </c>
      <c r="BF421" s="26">
        <f t="shared" si="199"/>
        <v>0</v>
      </c>
      <c r="BG421" s="21"/>
      <c r="BH421" s="29">
        <f t="shared" si="200"/>
        <v>0</v>
      </c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</row>
    <row r="422" spans="1:77" s="35" customFormat="1" ht="14.25">
      <c r="A422" s="21"/>
      <c r="B422" s="65" t="s">
        <v>313</v>
      </c>
      <c r="C422" s="23"/>
      <c r="D422" s="68">
        <f>1-1</f>
        <v>0</v>
      </c>
      <c r="E422" s="21"/>
      <c r="F422" s="21"/>
      <c r="G422" s="21"/>
      <c r="H422" s="21"/>
      <c r="I422" s="21"/>
      <c r="J422" s="21"/>
      <c r="K422" s="78">
        <f>25000-25000</f>
        <v>0</v>
      </c>
      <c r="L422" s="24"/>
      <c r="M422" s="26">
        <f t="shared" si="196"/>
        <v>0</v>
      </c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6">
        <f t="shared" si="197"/>
        <v>0</v>
      </c>
      <c r="AN422" s="26">
        <f t="shared" si="197"/>
        <v>0</v>
      </c>
      <c r="AO422" s="21"/>
      <c r="AP422" s="21"/>
      <c r="AQ422" s="26">
        <f t="shared" si="201"/>
        <v>0</v>
      </c>
      <c r="AR422" s="21"/>
      <c r="AS422" s="20"/>
      <c r="AT422" s="20"/>
      <c r="AU422" s="21"/>
      <c r="AV422" s="21"/>
      <c r="AW422" s="21"/>
      <c r="AX422" s="21"/>
      <c r="AY422" s="21"/>
      <c r="AZ422" s="21"/>
      <c r="BA422" s="68">
        <f t="shared" si="198"/>
        <v>0</v>
      </c>
      <c r="BB422" s="68">
        <f t="shared" si="198"/>
        <v>0</v>
      </c>
      <c r="BC422" s="21"/>
      <c r="BD422" s="21"/>
      <c r="BE422" s="26">
        <f t="shared" si="199"/>
        <v>0</v>
      </c>
      <c r="BF422" s="26">
        <f t="shared" si="199"/>
        <v>0</v>
      </c>
      <c r="BG422" s="21"/>
      <c r="BH422" s="29">
        <f t="shared" si="200"/>
        <v>0</v>
      </c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</row>
    <row r="423" spans="1:77" s="35" customFormat="1" ht="14.25">
      <c r="A423" s="21"/>
      <c r="B423" s="65"/>
      <c r="C423" s="23"/>
      <c r="D423" s="68"/>
      <c r="E423" s="24"/>
      <c r="F423" s="24"/>
      <c r="G423" s="24"/>
      <c r="H423" s="24"/>
      <c r="I423" s="24"/>
      <c r="J423" s="24"/>
      <c r="K423" s="124"/>
      <c r="L423" s="24"/>
      <c r="M423" s="26">
        <f t="shared" si="196"/>
        <v>0</v>
      </c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6">
        <f t="shared" si="197"/>
        <v>0</v>
      </c>
      <c r="AN423" s="26">
        <f t="shared" si="197"/>
        <v>0</v>
      </c>
      <c r="AO423" s="21"/>
      <c r="AP423" s="21"/>
      <c r="AQ423" s="26">
        <f t="shared" si="201"/>
        <v>0</v>
      </c>
      <c r="AR423" s="21"/>
      <c r="AS423" s="20"/>
      <c r="AT423" s="20"/>
      <c r="AU423" s="21"/>
      <c r="AV423" s="21"/>
      <c r="AW423" s="21"/>
      <c r="AX423" s="21"/>
      <c r="AY423" s="21"/>
      <c r="AZ423" s="21"/>
      <c r="BA423" s="68">
        <f t="shared" si="198"/>
        <v>0</v>
      </c>
      <c r="BB423" s="68">
        <f t="shared" si="198"/>
        <v>0</v>
      </c>
      <c r="BC423" s="21"/>
      <c r="BD423" s="21"/>
      <c r="BE423" s="26">
        <f t="shared" si="199"/>
        <v>0</v>
      </c>
      <c r="BF423" s="26">
        <f t="shared" si="199"/>
        <v>0</v>
      </c>
      <c r="BG423" s="21"/>
      <c r="BH423" s="29">
        <f t="shared" si="200"/>
        <v>0</v>
      </c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</row>
    <row r="424" spans="1:77" s="18" customFormat="1" ht="14.25">
      <c r="A424" s="21"/>
      <c r="B424" s="65"/>
      <c r="C424" s="23"/>
      <c r="D424" s="68"/>
      <c r="E424" s="24"/>
      <c r="F424" s="24"/>
      <c r="G424" s="24"/>
      <c r="H424" s="24"/>
      <c r="I424" s="24"/>
      <c r="J424" s="24"/>
      <c r="K424" s="124"/>
      <c r="L424" s="24"/>
      <c r="M424" s="26">
        <f t="shared" si="196"/>
        <v>0</v>
      </c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6">
        <f t="shared" si="197"/>
        <v>0</v>
      </c>
      <c r="AN424" s="26">
        <f t="shared" si="197"/>
        <v>0</v>
      </c>
      <c r="AO424" s="21"/>
      <c r="AP424" s="21"/>
      <c r="AQ424" s="26">
        <f t="shared" si="201"/>
        <v>0</v>
      </c>
      <c r="AR424" s="21"/>
      <c r="AS424" s="20"/>
      <c r="AT424" s="20"/>
      <c r="AU424" s="21"/>
      <c r="AV424" s="21"/>
      <c r="AW424" s="21"/>
      <c r="AX424" s="21"/>
      <c r="AY424" s="21"/>
      <c r="AZ424" s="21"/>
      <c r="BA424" s="68">
        <f t="shared" si="198"/>
        <v>0</v>
      </c>
      <c r="BB424" s="68">
        <f t="shared" si="198"/>
        <v>0</v>
      </c>
      <c r="BC424" s="21"/>
      <c r="BD424" s="21"/>
      <c r="BE424" s="26">
        <f t="shared" si="199"/>
        <v>0</v>
      </c>
      <c r="BF424" s="26">
        <f t="shared" si="199"/>
        <v>0</v>
      </c>
      <c r="BG424" s="21"/>
      <c r="BH424" s="29">
        <f t="shared" si="200"/>
        <v>0</v>
      </c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</row>
    <row r="425" spans="1:77" s="18" customFormat="1" ht="14.25">
      <c r="A425" s="21"/>
      <c r="B425" s="65"/>
      <c r="C425" s="23"/>
      <c r="D425" s="68"/>
      <c r="E425" s="24"/>
      <c r="F425" s="24"/>
      <c r="G425" s="24"/>
      <c r="H425" s="24"/>
      <c r="I425" s="24"/>
      <c r="J425" s="24"/>
      <c r="K425" s="124"/>
      <c r="L425" s="24"/>
      <c r="M425" s="26">
        <f t="shared" si="196"/>
        <v>0</v>
      </c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6">
        <f t="shared" si="197"/>
        <v>0</v>
      </c>
      <c r="AN425" s="26">
        <f t="shared" si="197"/>
        <v>0</v>
      </c>
      <c r="AO425" s="21"/>
      <c r="AP425" s="21"/>
      <c r="AQ425" s="26">
        <f t="shared" si="201"/>
        <v>0</v>
      </c>
      <c r="AR425" s="21"/>
      <c r="AS425" s="20"/>
      <c r="AT425" s="20"/>
      <c r="AU425" s="21"/>
      <c r="AV425" s="21"/>
      <c r="AW425" s="21"/>
      <c r="AX425" s="21"/>
      <c r="AY425" s="21"/>
      <c r="AZ425" s="21"/>
      <c r="BA425" s="68">
        <f t="shared" si="198"/>
        <v>0</v>
      </c>
      <c r="BB425" s="68">
        <f t="shared" si="198"/>
        <v>0</v>
      </c>
      <c r="BC425" s="21"/>
      <c r="BD425" s="21"/>
      <c r="BE425" s="26">
        <f t="shared" si="199"/>
        <v>0</v>
      </c>
      <c r="BF425" s="26">
        <f t="shared" si="199"/>
        <v>0</v>
      </c>
      <c r="BG425" s="21"/>
      <c r="BH425" s="29">
        <f t="shared" si="200"/>
        <v>0</v>
      </c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</row>
    <row r="426" spans="1:77" s="18" customFormat="1" ht="14.25">
      <c r="A426" s="7"/>
      <c r="B426" s="65"/>
      <c r="C426" s="4"/>
      <c r="D426" s="69"/>
      <c r="E426" s="8"/>
      <c r="F426" s="8"/>
      <c r="G426" s="8"/>
      <c r="H426" s="8"/>
      <c r="I426" s="8"/>
      <c r="J426" s="8"/>
      <c r="K426" s="125"/>
      <c r="L426" s="8"/>
      <c r="M426" s="2">
        <f t="shared" si="196"/>
        <v>0</v>
      </c>
      <c r="N426" s="21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26">
        <f t="shared" si="197"/>
        <v>0</v>
      </c>
      <c r="AN426" s="26">
        <f t="shared" si="197"/>
        <v>0</v>
      </c>
      <c r="AO426" s="21"/>
      <c r="AP426" s="21"/>
      <c r="AQ426" s="26">
        <f t="shared" si="201"/>
        <v>0</v>
      </c>
      <c r="AR426" s="7"/>
      <c r="AS426" s="20"/>
      <c r="AT426" s="20"/>
      <c r="AU426" s="7"/>
      <c r="AV426" s="7"/>
      <c r="AW426" s="7"/>
      <c r="AX426" s="7"/>
      <c r="AY426" s="7"/>
      <c r="AZ426" s="7"/>
      <c r="BA426" s="68">
        <f t="shared" si="198"/>
        <v>0</v>
      </c>
      <c r="BB426" s="68">
        <f t="shared" si="198"/>
        <v>0</v>
      </c>
      <c r="BC426" s="21"/>
      <c r="BD426" s="21"/>
      <c r="BE426" s="26">
        <f t="shared" si="199"/>
        <v>0</v>
      </c>
      <c r="BF426" s="26">
        <f t="shared" si="199"/>
        <v>0</v>
      </c>
      <c r="BG426" s="7"/>
      <c r="BH426" s="29">
        <f t="shared" si="200"/>
        <v>0</v>
      </c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</row>
    <row r="427" spans="1:77" ht="14.25">
      <c r="A427" s="7"/>
      <c r="B427" s="65"/>
      <c r="C427" s="4"/>
      <c r="D427" s="69"/>
      <c r="E427" s="8"/>
      <c r="F427" s="8"/>
      <c r="G427" s="8"/>
      <c r="H427" s="8"/>
      <c r="I427" s="8"/>
      <c r="J427" s="8"/>
      <c r="K427" s="125"/>
      <c r="L427" s="8"/>
      <c r="M427" s="2">
        <f t="shared" si="196"/>
        <v>0</v>
      </c>
      <c r="N427" s="21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2">
        <f t="shared" si="197"/>
        <v>0</v>
      </c>
      <c r="AN427" s="2">
        <f t="shared" si="197"/>
        <v>0</v>
      </c>
      <c r="AO427" s="7"/>
      <c r="AP427" s="7"/>
      <c r="AQ427" s="2">
        <f t="shared" si="201"/>
        <v>0</v>
      </c>
      <c r="AR427" s="7"/>
      <c r="AS427" s="20"/>
      <c r="AT427" s="20"/>
      <c r="AU427" s="7"/>
      <c r="AV427" s="7"/>
      <c r="AW427" s="7"/>
      <c r="AX427" s="7"/>
      <c r="AY427" s="7"/>
      <c r="AZ427" s="7"/>
      <c r="BA427" s="68">
        <f t="shared" si="198"/>
        <v>0</v>
      </c>
      <c r="BB427" s="68">
        <f t="shared" si="198"/>
        <v>0</v>
      </c>
      <c r="BC427" s="21"/>
      <c r="BD427" s="21"/>
      <c r="BE427" s="26">
        <f t="shared" si="199"/>
        <v>0</v>
      </c>
      <c r="BF427" s="26">
        <f t="shared" si="199"/>
        <v>0</v>
      </c>
      <c r="BG427" s="7"/>
      <c r="BH427" s="29">
        <f t="shared" si="200"/>
        <v>0</v>
      </c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</row>
    <row r="428" spans="2:60" ht="14.25">
      <c r="B428" s="59"/>
      <c r="D428" s="69"/>
      <c r="E428" s="69"/>
      <c r="F428" s="69"/>
      <c r="G428" s="69"/>
      <c r="H428" s="69"/>
      <c r="I428" s="69"/>
      <c r="J428" s="69"/>
      <c r="K428" s="69"/>
      <c r="L428" s="69"/>
      <c r="M428" s="2">
        <f t="shared" si="196"/>
        <v>0</v>
      </c>
      <c r="AM428" s="2">
        <f t="shared" si="197"/>
        <v>0</v>
      </c>
      <c r="AN428" s="2">
        <f t="shared" si="197"/>
        <v>0</v>
      </c>
      <c r="AQ428" s="2">
        <f t="shared" si="201"/>
        <v>0</v>
      </c>
      <c r="BA428" s="68">
        <f t="shared" si="198"/>
        <v>0</v>
      </c>
      <c r="BB428" s="68">
        <f t="shared" si="198"/>
        <v>0</v>
      </c>
      <c r="BE428" s="26">
        <f t="shared" si="199"/>
        <v>0</v>
      </c>
      <c r="BF428" s="26">
        <f t="shared" si="199"/>
        <v>0</v>
      </c>
      <c r="BH428" s="29">
        <f t="shared" si="200"/>
        <v>0</v>
      </c>
    </row>
    <row r="429" spans="2:60" s="16" customFormat="1" ht="15">
      <c r="B429" s="63" t="s">
        <v>121</v>
      </c>
      <c r="E429" s="17">
        <f aca="true" t="shared" si="202" ref="E429:L429">SUM(E430:E433)</f>
        <v>0</v>
      </c>
      <c r="F429" s="17">
        <f t="shared" si="202"/>
        <v>0</v>
      </c>
      <c r="G429" s="17">
        <f t="shared" si="202"/>
        <v>0</v>
      </c>
      <c r="H429" s="17">
        <f t="shared" si="202"/>
        <v>0</v>
      </c>
      <c r="I429" s="17">
        <f t="shared" si="202"/>
        <v>0</v>
      </c>
      <c r="J429" s="17">
        <f t="shared" si="202"/>
        <v>0</v>
      </c>
      <c r="K429" s="17">
        <f t="shared" si="202"/>
        <v>0</v>
      </c>
      <c r="L429" s="17">
        <f t="shared" si="202"/>
        <v>0</v>
      </c>
      <c r="M429" s="16">
        <f aca="true" t="shared" si="203" ref="M429:M434">SUM(E429:L429)</f>
        <v>0</v>
      </c>
      <c r="N429" s="19"/>
      <c r="O429" s="17">
        <f aca="true" t="shared" si="204" ref="O429:AN429">SUM(O430:O433)</f>
        <v>0</v>
      </c>
      <c r="P429" s="17">
        <f t="shared" si="204"/>
        <v>0</v>
      </c>
      <c r="Q429" s="17">
        <f t="shared" si="204"/>
        <v>0</v>
      </c>
      <c r="R429" s="17">
        <f t="shared" si="204"/>
        <v>0</v>
      </c>
      <c r="S429" s="17">
        <f t="shared" si="204"/>
        <v>0</v>
      </c>
      <c r="T429" s="17">
        <f t="shared" si="204"/>
        <v>0</v>
      </c>
      <c r="U429" s="17">
        <f t="shared" si="204"/>
        <v>0</v>
      </c>
      <c r="V429" s="17">
        <f t="shared" si="204"/>
        <v>0</v>
      </c>
      <c r="W429" s="17">
        <f t="shared" si="204"/>
        <v>0</v>
      </c>
      <c r="X429" s="17">
        <f t="shared" si="204"/>
        <v>0</v>
      </c>
      <c r="Y429" s="17">
        <f t="shared" si="204"/>
        <v>0</v>
      </c>
      <c r="Z429" s="17">
        <f t="shared" si="204"/>
        <v>0</v>
      </c>
      <c r="AA429" s="17">
        <f t="shared" si="204"/>
        <v>0</v>
      </c>
      <c r="AB429" s="17">
        <f t="shared" si="204"/>
        <v>0</v>
      </c>
      <c r="AC429" s="17">
        <f t="shared" si="204"/>
        <v>0</v>
      </c>
      <c r="AD429" s="17">
        <f t="shared" si="204"/>
        <v>0</v>
      </c>
      <c r="AE429" s="17">
        <f t="shared" si="204"/>
        <v>0</v>
      </c>
      <c r="AF429" s="17">
        <f t="shared" si="204"/>
        <v>0</v>
      </c>
      <c r="AG429" s="17">
        <f t="shared" si="204"/>
        <v>0</v>
      </c>
      <c r="AH429" s="17">
        <f t="shared" si="204"/>
        <v>0</v>
      </c>
      <c r="AI429" s="17">
        <f t="shared" si="204"/>
        <v>0</v>
      </c>
      <c r="AJ429" s="17">
        <f t="shared" si="204"/>
        <v>0</v>
      </c>
      <c r="AK429" s="17">
        <f t="shared" si="204"/>
        <v>0</v>
      </c>
      <c r="AL429" s="17">
        <f t="shared" si="204"/>
        <v>0</v>
      </c>
      <c r="AM429" s="17">
        <f t="shared" si="204"/>
        <v>0</v>
      </c>
      <c r="AN429" s="17">
        <f t="shared" si="204"/>
        <v>0</v>
      </c>
      <c r="AQ429" s="17">
        <f>SUM(AQ430:AQ433)</f>
        <v>0</v>
      </c>
      <c r="AS429" s="18"/>
      <c r="AT429" s="18"/>
      <c r="AU429" s="17">
        <f aca="true" t="shared" si="205" ref="AU429:BF429">SUM(AU430:AU433)</f>
        <v>0</v>
      </c>
      <c r="AV429" s="17">
        <f t="shared" si="205"/>
        <v>0</v>
      </c>
      <c r="AW429" s="17">
        <f t="shared" si="205"/>
        <v>0</v>
      </c>
      <c r="AX429" s="17">
        <f t="shared" si="205"/>
        <v>0</v>
      </c>
      <c r="AY429" s="17">
        <f t="shared" si="205"/>
        <v>0</v>
      </c>
      <c r="AZ429" s="17">
        <f t="shared" si="205"/>
        <v>0</v>
      </c>
      <c r="BA429" s="17">
        <f t="shared" si="205"/>
        <v>0</v>
      </c>
      <c r="BB429" s="17">
        <f t="shared" si="205"/>
        <v>0</v>
      </c>
      <c r="BC429" s="17">
        <f t="shared" si="205"/>
        <v>0</v>
      </c>
      <c r="BD429" s="17">
        <f t="shared" si="205"/>
        <v>0</v>
      </c>
      <c r="BE429" s="17">
        <f t="shared" si="205"/>
        <v>0</v>
      </c>
      <c r="BF429" s="17">
        <f t="shared" si="205"/>
        <v>0</v>
      </c>
      <c r="BG429" s="17"/>
      <c r="BH429" s="17">
        <f>SUM(BH430:BH433)</f>
        <v>0</v>
      </c>
    </row>
    <row r="430" spans="2:60" s="4" customFormat="1" ht="14.25">
      <c r="B430" s="61"/>
      <c r="M430" s="2">
        <f t="shared" si="203"/>
        <v>0</v>
      </c>
      <c r="N430" s="19">
        <f>N429-M429</f>
        <v>0</v>
      </c>
      <c r="AM430" s="2">
        <f aca="true" t="shared" si="206" ref="AM430:AN432">O430+Q430+S430+U430+W430+Y430+AA430+AC430+AE430+AG430+AI430+AK430</f>
        <v>0</v>
      </c>
      <c r="AN430" s="2">
        <f t="shared" si="206"/>
        <v>0</v>
      </c>
      <c r="AQ430" s="2">
        <f>M430-AN430</f>
        <v>0</v>
      </c>
      <c r="AS430" s="51"/>
      <c r="AT430" s="51"/>
      <c r="BB430" s="69"/>
      <c r="BE430" s="26">
        <f aca="true" t="shared" si="207" ref="BE430:BF433">AU430+AW430+AY430+BA430+BC430</f>
        <v>0</v>
      </c>
      <c r="BF430" s="26">
        <f t="shared" si="207"/>
        <v>0</v>
      </c>
      <c r="BH430" s="29">
        <f>BF430-AN430</f>
        <v>0</v>
      </c>
    </row>
    <row r="431" spans="2:60" s="4" customFormat="1" ht="14.25">
      <c r="B431" s="61"/>
      <c r="M431" s="2">
        <f t="shared" si="203"/>
        <v>0</v>
      </c>
      <c r="N431" s="23"/>
      <c r="AM431" s="2">
        <f t="shared" si="206"/>
        <v>0</v>
      </c>
      <c r="AN431" s="2">
        <f t="shared" si="206"/>
        <v>0</v>
      </c>
      <c r="AQ431" s="2">
        <f>M431-AN431</f>
        <v>0</v>
      </c>
      <c r="AS431" s="51"/>
      <c r="AT431" s="51"/>
      <c r="BB431" s="69"/>
      <c r="BE431" s="26">
        <f t="shared" si="207"/>
        <v>0</v>
      </c>
      <c r="BF431" s="26">
        <f t="shared" si="207"/>
        <v>0</v>
      </c>
      <c r="BH431" s="29">
        <f>BF431-AN431</f>
        <v>0</v>
      </c>
    </row>
    <row r="432" spans="2:60" s="4" customFormat="1" ht="14.25">
      <c r="B432" s="61"/>
      <c r="M432" s="2">
        <f t="shared" si="203"/>
        <v>0</v>
      </c>
      <c r="N432" s="23"/>
      <c r="AM432" s="2">
        <f t="shared" si="206"/>
        <v>0</v>
      </c>
      <c r="AN432" s="2">
        <f t="shared" si="206"/>
        <v>0</v>
      </c>
      <c r="AQ432" s="2">
        <f>M432-AN432</f>
        <v>0</v>
      </c>
      <c r="AS432" s="51"/>
      <c r="AT432" s="51"/>
      <c r="BB432" s="69"/>
      <c r="BE432" s="26">
        <f t="shared" si="207"/>
        <v>0</v>
      </c>
      <c r="BF432" s="26">
        <f t="shared" si="207"/>
        <v>0</v>
      </c>
      <c r="BH432" s="29">
        <f>BF432-AN432</f>
        <v>0</v>
      </c>
    </row>
    <row r="433" spans="2:60" s="4" customFormat="1" ht="14.25">
      <c r="B433" s="77"/>
      <c r="M433" s="2">
        <f t="shared" si="203"/>
        <v>0</v>
      </c>
      <c r="N433" s="23"/>
      <c r="AS433" s="51"/>
      <c r="AT433" s="51"/>
      <c r="BB433" s="69"/>
      <c r="BE433" s="26">
        <f t="shared" si="207"/>
        <v>0</v>
      </c>
      <c r="BF433" s="26">
        <f t="shared" si="207"/>
        <v>0</v>
      </c>
      <c r="BH433" s="29">
        <f>BF433-AN433</f>
        <v>0</v>
      </c>
    </row>
    <row r="434" spans="1:77" s="4" customFormat="1" ht="15">
      <c r="A434" s="16"/>
      <c r="B434" s="63" t="s">
        <v>120</v>
      </c>
      <c r="C434" s="16"/>
      <c r="D434" s="16"/>
      <c r="E434" s="17">
        <f aca="true" t="shared" si="208" ref="E434:L434">SUM(E435:E447)</f>
        <v>0</v>
      </c>
      <c r="F434" s="17">
        <f t="shared" si="208"/>
        <v>0</v>
      </c>
      <c r="G434" s="17">
        <f t="shared" si="208"/>
        <v>0</v>
      </c>
      <c r="H434" s="17">
        <f t="shared" si="208"/>
        <v>0</v>
      </c>
      <c r="I434" s="17">
        <f t="shared" si="208"/>
        <v>0</v>
      </c>
      <c r="J434" s="17">
        <f t="shared" si="208"/>
        <v>0</v>
      </c>
      <c r="K434" s="17">
        <f t="shared" si="208"/>
        <v>0</v>
      </c>
      <c r="L434" s="17">
        <f t="shared" si="208"/>
        <v>0</v>
      </c>
      <c r="M434" s="16">
        <f t="shared" si="203"/>
        <v>0</v>
      </c>
      <c r="N434" s="19"/>
      <c r="O434" s="17">
        <f aca="true" t="shared" si="209" ref="O434:AN434">SUM(O435:O447)</f>
        <v>0</v>
      </c>
      <c r="P434" s="17">
        <f t="shared" si="209"/>
        <v>0</v>
      </c>
      <c r="Q434" s="17">
        <f t="shared" si="209"/>
        <v>0</v>
      </c>
      <c r="R434" s="17">
        <f t="shared" si="209"/>
        <v>0</v>
      </c>
      <c r="S434" s="17">
        <f t="shared" si="209"/>
        <v>0</v>
      </c>
      <c r="T434" s="17">
        <f t="shared" si="209"/>
        <v>0</v>
      </c>
      <c r="U434" s="17">
        <f t="shared" si="209"/>
        <v>0</v>
      </c>
      <c r="V434" s="17">
        <f t="shared" si="209"/>
        <v>0</v>
      </c>
      <c r="W434" s="17">
        <f t="shared" si="209"/>
        <v>0</v>
      </c>
      <c r="X434" s="17">
        <f t="shared" si="209"/>
        <v>0</v>
      </c>
      <c r="Y434" s="17">
        <f t="shared" si="209"/>
        <v>0</v>
      </c>
      <c r="Z434" s="17">
        <f t="shared" si="209"/>
        <v>0</v>
      </c>
      <c r="AA434" s="17">
        <f t="shared" si="209"/>
        <v>0</v>
      </c>
      <c r="AB434" s="17">
        <f t="shared" si="209"/>
        <v>0</v>
      </c>
      <c r="AC434" s="17">
        <f t="shared" si="209"/>
        <v>0</v>
      </c>
      <c r="AD434" s="17">
        <f t="shared" si="209"/>
        <v>0</v>
      </c>
      <c r="AE434" s="17">
        <f t="shared" si="209"/>
        <v>0</v>
      </c>
      <c r="AF434" s="17">
        <f t="shared" si="209"/>
        <v>0</v>
      </c>
      <c r="AG434" s="17">
        <f t="shared" si="209"/>
        <v>0</v>
      </c>
      <c r="AH434" s="17">
        <f t="shared" si="209"/>
        <v>0</v>
      </c>
      <c r="AI434" s="17">
        <f t="shared" si="209"/>
        <v>0</v>
      </c>
      <c r="AJ434" s="17">
        <f t="shared" si="209"/>
        <v>0</v>
      </c>
      <c r="AK434" s="17">
        <f t="shared" si="209"/>
        <v>0</v>
      </c>
      <c r="AL434" s="17">
        <f t="shared" si="209"/>
        <v>0</v>
      </c>
      <c r="AM434" s="17">
        <f t="shared" si="209"/>
        <v>0</v>
      </c>
      <c r="AN434" s="17">
        <f t="shared" si="209"/>
        <v>0</v>
      </c>
      <c r="AO434" s="16"/>
      <c r="AP434" s="16"/>
      <c r="AQ434" s="17">
        <f>SUM(AQ435:AQ447)</f>
        <v>0</v>
      </c>
      <c r="AR434" s="16"/>
      <c r="AS434" s="18"/>
      <c r="AT434" s="18"/>
      <c r="AU434" s="17">
        <f aca="true" t="shared" si="210" ref="AU434:BF434">SUM(AU435:AU447)</f>
        <v>0</v>
      </c>
      <c r="AV434" s="17">
        <f t="shared" si="210"/>
        <v>0</v>
      </c>
      <c r="AW434" s="17">
        <f t="shared" si="210"/>
        <v>0</v>
      </c>
      <c r="AX434" s="17">
        <f t="shared" si="210"/>
        <v>0</v>
      </c>
      <c r="AY434" s="17">
        <f t="shared" si="210"/>
        <v>0</v>
      </c>
      <c r="AZ434" s="17">
        <f t="shared" si="210"/>
        <v>0</v>
      </c>
      <c r="BA434" s="17">
        <f t="shared" si="210"/>
        <v>0</v>
      </c>
      <c r="BB434" s="17">
        <f t="shared" si="210"/>
        <v>0</v>
      </c>
      <c r="BC434" s="17">
        <f t="shared" si="210"/>
        <v>0</v>
      </c>
      <c r="BD434" s="17">
        <f t="shared" si="210"/>
        <v>0</v>
      </c>
      <c r="BE434" s="17">
        <f t="shared" si="210"/>
        <v>0</v>
      </c>
      <c r="BF434" s="17">
        <f t="shared" si="210"/>
        <v>0</v>
      </c>
      <c r="BG434" s="17"/>
      <c r="BH434" s="17">
        <f>SUM(BH435:BH447)</f>
        <v>0</v>
      </c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</row>
    <row r="435" spans="2:60" s="4" customFormat="1" ht="42.75">
      <c r="B435" s="61" t="s">
        <v>289</v>
      </c>
      <c r="M435" s="2">
        <f aca="true" t="shared" si="211" ref="M435:M446">SUM(E435:L435)</f>
        <v>0</v>
      </c>
      <c r="N435" s="19">
        <f>N434-M434</f>
        <v>0</v>
      </c>
      <c r="AM435" s="2">
        <f aca="true" t="shared" si="212" ref="AM435:AN446">O435+Q435+S435+U435+W435+Y435+AA435+AC435+AE435+AG435+AI435+AK435</f>
        <v>0</v>
      </c>
      <c r="AN435" s="2">
        <f t="shared" si="212"/>
        <v>0</v>
      </c>
      <c r="AO435"/>
      <c r="AP435"/>
      <c r="AQ435" s="2">
        <f aca="true" t="shared" si="213" ref="AQ435:AQ446">M435-AN435</f>
        <v>0</v>
      </c>
      <c r="AS435" s="51"/>
      <c r="AT435" s="51"/>
      <c r="BA435" s="68">
        <f aca="true" t="shared" si="214" ref="BA435:BB447">AM435</f>
        <v>0</v>
      </c>
      <c r="BB435" s="68">
        <f t="shared" si="214"/>
        <v>0</v>
      </c>
      <c r="BE435" s="26">
        <f aca="true" t="shared" si="215" ref="BE435:BF447">AU435+AW435+AY435+BA435+BC435</f>
        <v>0</v>
      </c>
      <c r="BF435" s="26">
        <f t="shared" si="215"/>
        <v>0</v>
      </c>
      <c r="BH435" s="29">
        <f aca="true" t="shared" si="216" ref="BH435:BH447">BF435-AN435</f>
        <v>0</v>
      </c>
    </row>
    <row r="436" spans="2:60" s="4" customFormat="1" ht="42.75">
      <c r="B436" s="61" t="s">
        <v>290</v>
      </c>
      <c r="M436" s="2">
        <f t="shared" si="211"/>
        <v>0</v>
      </c>
      <c r="N436" s="23"/>
      <c r="AM436" s="2">
        <f t="shared" si="212"/>
        <v>0</v>
      </c>
      <c r="AN436" s="2">
        <f t="shared" si="212"/>
        <v>0</v>
      </c>
      <c r="AO436"/>
      <c r="AP436"/>
      <c r="AQ436" s="2">
        <f t="shared" si="213"/>
        <v>0</v>
      </c>
      <c r="AS436" s="51"/>
      <c r="AT436" s="51"/>
      <c r="BA436" s="68">
        <f t="shared" si="214"/>
        <v>0</v>
      </c>
      <c r="BB436" s="68">
        <f t="shared" si="214"/>
        <v>0</v>
      </c>
      <c r="BE436" s="26">
        <f t="shared" si="215"/>
        <v>0</v>
      </c>
      <c r="BF436" s="26">
        <f t="shared" si="215"/>
        <v>0</v>
      </c>
      <c r="BH436" s="29">
        <f t="shared" si="216"/>
        <v>0</v>
      </c>
    </row>
    <row r="437" spans="2:60" s="4" customFormat="1" ht="57">
      <c r="B437" s="61" t="s">
        <v>291</v>
      </c>
      <c r="M437" s="2">
        <f t="shared" si="211"/>
        <v>0</v>
      </c>
      <c r="N437" s="23"/>
      <c r="AM437" s="2">
        <f t="shared" si="212"/>
        <v>0</v>
      </c>
      <c r="AN437" s="2">
        <f t="shared" si="212"/>
        <v>0</v>
      </c>
      <c r="AO437"/>
      <c r="AP437"/>
      <c r="AQ437" s="2">
        <f t="shared" si="213"/>
        <v>0</v>
      </c>
      <c r="AS437" s="51"/>
      <c r="AT437" s="51"/>
      <c r="BA437" s="68">
        <f t="shared" si="214"/>
        <v>0</v>
      </c>
      <c r="BB437" s="68">
        <f t="shared" si="214"/>
        <v>0</v>
      </c>
      <c r="BE437" s="26">
        <f t="shared" si="215"/>
        <v>0</v>
      </c>
      <c r="BF437" s="26">
        <f t="shared" si="215"/>
        <v>0</v>
      </c>
      <c r="BH437" s="29">
        <f t="shared" si="216"/>
        <v>0</v>
      </c>
    </row>
    <row r="438" spans="2:60" s="4" customFormat="1" ht="42.75">
      <c r="B438" s="61" t="s">
        <v>292</v>
      </c>
      <c r="M438" s="2">
        <f t="shared" si="211"/>
        <v>0</v>
      </c>
      <c r="N438" s="23"/>
      <c r="AM438" s="2">
        <f t="shared" si="212"/>
        <v>0</v>
      </c>
      <c r="AN438" s="2">
        <f t="shared" si="212"/>
        <v>0</v>
      </c>
      <c r="AO438"/>
      <c r="AP438"/>
      <c r="AQ438" s="2">
        <f t="shared" si="213"/>
        <v>0</v>
      </c>
      <c r="AS438" s="51"/>
      <c r="AT438" s="51"/>
      <c r="BA438" s="68">
        <f t="shared" si="214"/>
        <v>0</v>
      </c>
      <c r="BB438" s="68">
        <f t="shared" si="214"/>
        <v>0</v>
      </c>
      <c r="BE438" s="26">
        <f t="shared" si="215"/>
        <v>0</v>
      </c>
      <c r="BF438" s="26">
        <f t="shared" si="215"/>
        <v>0</v>
      </c>
      <c r="BH438" s="29">
        <f t="shared" si="216"/>
        <v>0</v>
      </c>
    </row>
    <row r="439" spans="1:77" s="16" customFormat="1" ht="14.25">
      <c r="A439" s="4"/>
      <c r="B439" s="6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2">
        <f t="shared" si="211"/>
        <v>0</v>
      </c>
      <c r="N439" s="2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2">
        <f t="shared" si="212"/>
        <v>0</v>
      </c>
      <c r="AN439" s="2">
        <f t="shared" si="212"/>
        <v>0</v>
      </c>
      <c r="AO439"/>
      <c r="AP439"/>
      <c r="AQ439" s="2">
        <f t="shared" si="213"/>
        <v>0</v>
      </c>
      <c r="AR439" s="4"/>
      <c r="AS439" s="51"/>
      <c r="AT439" s="51"/>
      <c r="AU439" s="4"/>
      <c r="AV439" s="4"/>
      <c r="AW439" s="4"/>
      <c r="AX439" s="4"/>
      <c r="AY439" s="4"/>
      <c r="AZ439" s="4"/>
      <c r="BA439" s="68">
        <f t="shared" si="214"/>
        <v>0</v>
      </c>
      <c r="BB439" s="68">
        <f t="shared" si="214"/>
        <v>0</v>
      </c>
      <c r="BC439" s="4"/>
      <c r="BD439" s="4"/>
      <c r="BE439" s="26">
        <f t="shared" si="215"/>
        <v>0</v>
      </c>
      <c r="BF439" s="26">
        <f t="shared" si="215"/>
        <v>0</v>
      </c>
      <c r="BG439" s="4"/>
      <c r="BH439" s="29">
        <f t="shared" si="216"/>
        <v>0</v>
      </c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</row>
    <row r="440" spans="2:60" s="4" customFormat="1" ht="14.25">
      <c r="B440" s="61"/>
      <c r="M440" s="2">
        <f t="shared" si="211"/>
        <v>0</v>
      </c>
      <c r="N440" s="23"/>
      <c r="AM440" s="2">
        <f t="shared" si="212"/>
        <v>0</v>
      </c>
      <c r="AN440" s="2">
        <f t="shared" si="212"/>
        <v>0</v>
      </c>
      <c r="AO440"/>
      <c r="AP440"/>
      <c r="AQ440" s="2">
        <f t="shared" si="213"/>
        <v>0</v>
      </c>
      <c r="AS440" s="51"/>
      <c r="AT440" s="51"/>
      <c r="BA440" s="68">
        <f t="shared" si="214"/>
        <v>0</v>
      </c>
      <c r="BB440" s="68">
        <f t="shared" si="214"/>
        <v>0</v>
      </c>
      <c r="BE440" s="26">
        <f t="shared" si="215"/>
        <v>0</v>
      </c>
      <c r="BF440" s="26">
        <f t="shared" si="215"/>
        <v>0</v>
      </c>
      <c r="BH440" s="29">
        <f t="shared" si="216"/>
        <v>0</v>
      </c>
    </row>
    <row r="441" spans="2:60" s="4" customFormat="1" ht="14.25">
      <c r="B441" s="61"/>
      <c r="M441" s="2">
        <f t="shared" si="211"/>
        <v>0</v>
      </c>
      <c r="N441" s="23"/>
      <c r="AM441" s="2">
        <f t="shared" si="212"/>
        <v>0</v>
      </c>
      <c r="AN441" s="2">
        <f t="shared" si="212"/>
        <v>0</v>
      </c>
      <c r="AO441"/>
      <c r="AP441"/>
      <c r="AQ441" s="2">
        <f t="shared" si="213"/>
        <v>0</v>
      </c>
      <c r="AS441" s="51"/>
      <c r="AT441" s="51"/>
      <c r="BA441" s="68">
        <f t="shared" si="214"/>
        <v>0</v>
      </c>
      <c r="BB441" s="68">
        <f t="shared" si="214"/>
        <v>0</v>
      </c>
      <c r="BE441" s="26">
        <f t="shared" si="215"/>
        <v>0</v>
      </c>
      <c r="BF441" s="26">
        <f t="shared" si="215"/>
        <v>0</v>
      </c>
      <c r="BH441" s="29">
        <f t="shared" si="216"/>
        <v>0</v>
      </c>
    </row>
    <row r="442" spans="2:60" s="4" customFormat="1" ht="14.25">
      <c r="B442" s="61"/>
      <c r="M442" s="2">
        <f t="shared" si="211"/>
        <v>0</v>
      </c>
      <c r="N442" s="23"/>
      <c r="AM442" s="2">
        <f t="shared" si="212"/>
        <v>0</v>
      </c>
      <c r="AN442" s="2">
        <f t="shared" si="212"/>
        <v>0</v>
      </c>
      <c r="AO442"/>
      <c r="AP442"/>
      <c r="AQ442" s="2">
        <f t="shared" si="213"/>
        <v>0</v>
      </c>
      <c r="AS442" s="51"/>
      <c r="AT442" s="51"/>
      <c r="BA442" s="68">
        <f t="shared" si="214"/>
        <v>0</v>
      </c>
      <c r="BB442" s="68">
        <f t="shared" si="214"/>
        <v>0</v>
      </c>
      <c r="BE442" s="26">
        <f t="shared" si="215"/>
        <v>0</v>
      </c>
      <c r="BF442" s="26">
        <f t="shared" si="215"/>
        <v>0</v>
      </c>
      <c r="BH442" s="29">
        <f t="shared" si="216"/>
        <v>0</v>
      </c>
    </row>
    <row r="443" spans="2:60" s="4" customFormat="1" ht="14.25">
      <c r="B443" s="61"/>
      <c r="M443" s="2">
        <f t="shared" si="211"/>
        <v>0</v>
      </c>
      <c r="N443" s="23"/>
      <c r="AM443" s="2">
        <f t="shared" si="212"/>
        <v>0</v>
      </c>
      <c r="AN443" s="2">
        <f t="shared" si="212"/>
        <v>0</v>
      </c>
      <c r="AO443"/>
      <c r="AP443"/>
      <c r="AQ443" s="2">
        <f t="shared" si="213"/>
        <v>0</v>
      </c>
      <c r="AS443" s="51"/>
      <c r="AT443" s="51"/>
      <c r="BA443" s="68">
        <f t="shared" si="214"/>
        <v>0</v>
      </c>
      <c r="BB443" s="68">
        <f t="shared" si="214"/>
        <v>0</v>
      </c>
      <c r="BE443" s="26">
        <f t="shared" si="215"/>
        <v>0</v>
      </c>
      <c r="BF443" s="26">
        <f t="shared" si="215"/>
        <v>0</v>
      </c>
      <c r="BH443" s="29">
        <f t="shared" si="216"/>
        <v>0</v>
      </c>
    </row>
    <row r="444" spans="2:60" s="4" customFormat="1" ht="14.25">
      <c r="B444" s="61"/>
      <c r="M444" s="2">
        <f t="shared" si="211"/>
        <v>0</v>
      </c>
      <c r="N444" s="23"/>
      <c r="AM444" s="2">
        <f t="shared" si="212"/>
        <v>0</v>
      </c>
      <c r="AN444" s="2">
        <f t="shared" si="212"/>
        <v>0</v>
      </c>
      <c r="AO444"/>
      <c r="AP444"/>
      <c r="AQ444" s="2">
        <f t="shared" si="213"/>
        <v>0</v>
      </c>
      <c r="AS444" s="51"/>
      <c r="AT444" s="51"/>
      <c r="BA444" s="68">
        <f t="shared" si="214"/>
        <v>0</v>
      </c>
      <c r="BB444" s="68">
        <f t="shared" si="214"/>
        <v>0</v>
      </c>
      <c r="BE444" s="26">
        <f t="shared" si="215"/>
        <v>0</v>
      </c>
      <c r="BF444" s="26">
        <f t="shared" si="215"/>
        <v>0</v>
      </c>
      <c r="BH444" s="29">
        <f t="shared" si="216"/>
        <v>0</v>
      </c>
    </row>
    <row r="445" spans="2:60" s="4" customFormat="1" ht="14.25">
      <c r="B445" s="59"/>
      <c r="M445" s="2">
        <f t="shared" si="211"/>
        <v>0</v>
      </c>
      <c r="N445" s="23"/>
      <c r="AM445" s="2">
        <f t="shared" si="212"/>
        <v>0</v>
      </c>
      <c r="AN445" s="2">
        <f t="shared" si="212"/>
        <v>0</v>
      </c>
      <c r="AO445"/>
      <c r="AP445"/>
      <c r="AQ445" s="2">
        <f t="shared" si="213"/>
        <v>0</v>
      </c>
      <c r="AS445" s="51"/>
      <c r="AT445" s="51"/>
      <c r="BA445" s="68">
        <f t="shared" si="214"/>
        <v>0</v>
      </c>
      <c r="BB445" s="68">
        <f t="shared" si="214"/>
        <v>0</v>
      </c>
      <c r="BE445" s="26">
        <f t="shared" si="215"/>
        <v>0</v>
      </c>
      <c r="BF445" s="26">
        <f t="shared" si="215"/>
        <v>0</v>
      </c>
      <c r="BH445" s="29">
        <f t="shared" si="216"/>
        <v>0</v>
      </c>
    </row>
    <row r="446" spans="2:60" s="4" customFormat="1" ht="14.25">
      <c r="B446" s="61"/>
      <c r="M446" s="2">
        <f t="shared" si="211"/>
        <v>0</v>
      </c>
      <c r="N446" s="23"/>
      <c r="AM446" s="2">
        <f t="shared" si="212"/>
        <v>0</v>
      </c>
      <c r="AN446" s="2">
        <f t="shared" si="212"/>
        <v>0</v>
      </c>
      <c r="AO446"/>
      <c r="AP446"/>
      <c r="AQ446" s="2">
        <f t="shared" si="213"/>
        <v>0</v>
      </c>
      <c r="AS446" s="51"/>
      <c r="AT446" s="51"/>
      <c r="BA446" s="68">
        <f t="shared" si="214"/>
        <v>0</v>
      </c>
      <c r="BB446" s="68">
        <f t="shared" si="214"/>
        <v>0</v>
      </c>
      <c r="BE446" s="26">
        <f t="shared" si="215"/>
        <v>0</v>
      </c>
      <c r="BF446" s="26">
        <f t="shared" si="215"/>
        <v>0</v>
      </c>
      <c r="BH446" s="29">
        <f t="shared" si="216"/>
        <v>0</v>
      </c>
    </row>
    <row r="447" spans="2:60" s="4" customFormat="1" ht="14.25">
      <c r="B447" s="61"/>
      <c r="N447" s="23"/>
      <c r="AS447" s="51"/>
      <c r="AT447" s="51"/>
      <c r="BA447" s="68">
        <f t="shared" si="214"/>
        <v>0</v>
      </c>
      <c r="BB447" s="68">
        <f t="shared" si="214"/>
        <v>0</v>
      </c>
      <c r="BE447" s="26">
        <f t="shared" si="215"/>
        <v>0</v>
      </c>
      <c r="BF447" s="26">
        <f t="shared" si="215"/>
        <v>0</v>
      </c>
      <c r="BH447" s="29">
        <f t="shared" si="216"/>
        <v>0</v>
      </c>
    </row>
    <row r="448" spans="1:77" s="4" customFormat="1" ht="42.75" customHeight="1">
      <c r="A448" s="16"/>
      <c r="B448" s="63" t="s">
        <v>119</v>
      </c>
      <c r="C448" s="16"/>
      <c r="D448" s="16"/>
      <c r="E448" s="17">
        <f aca="true" t="shared" si="217" ref="E448:L448">SUM(E449:E451)</f>
        <v>0</v>
      </c>
      <c r="F448" s="17">
        <f t="shared" si="217"/>
        <v>0</v>
      </c>
      <c r="G448" s="17">
        <f t="shared" si="217"/>
        <v>0</v>
      </c>
      <c r="H448" s="17">
        <f t="shared" si="217"/>
        <v>0</v>
      </c>
      <c r="I448" s="17">
        <f t="shared" si="217"/>
        <v>0</v>
      </c>
      <c r="J448" s="17">
        <f t="shared" si="217"/>
        <v>0</v>
      </c>
      <c r="K448" s="17">
        <f t="shared" si="217"/>
        <v>0</v>
      </c>
      <c r="L448" s="17">
        <f t="shared" si="217"/>
        <v>0</v>
      </c>
      <c r="M448" s="16">
        <f>SUM(E448:L448)</f>
        <v>0</v>
      </c>
      <c r="N448" s="19">
        <v>0</v>
      </c>
      <c r="O448" s="17">
        <f aca="true" t="shared" si="218" ref="O448:AN448">SUM(O449:O451)</f>
        <v>0</v>
      </c>
      <c r="P448" s="17">
        <f t="shared" si="218"/>
        <v>0</v>
      </c>
      <c r="Q448" s="17">
        <f t="shared" si="218"/>
        <v>0</v>
      </c>
      <c r="R448" s="17">
        <f t="shared" si="218"/>
        <v>0</v>
      </c>
      <c r="S448" s="17">
        <f t="shared" si="218"/>
        <v>0</v>
      </c>
      <c r="T448" s="17">
        <f t="shared" si="218"/>
        <v>0</v>
      </c>
      <c r="U448" s="17">
        <f t="shared" si="218"/>
        <v>0</v>
      </c>
      <c r="V448" s="17">
        <f t="shared" si="218"/>
        <v>0</v>
      </c>
      <c r="W448" s="17">
        <f t="shared" si="218"/>
        <v>0</v>
      </c>
      <c r="X448" s="17">
        <f t="shared" si="218"/>
        <v>0</v>
      </c>
      <c r="Y448" s="17">
        <f t="shared" si="218"/>
        <v>0</v>
      </c>
      <c r="Z448" s="17">
        <f t="shared" si="218"/>
        <v>0</v>
      </c>
      <c r="AA448" s="17">
        <f t="shared" si="218"/>
        <v>0</v>
      </c>
      <c r="AB448" s="17">
        <f t="shared" si="218"/>
        <v>0</v>
      </c>
      <c r="AC448" s="17">
        <f t="shared" si="218"/>
        <v>0</v>
      </c>
      <c r="AD448" s="17">
        <f t="shared" si="218"/>
        <v>0</v>
      </c>
      <c r="AE448" s="17">
        <f t="shared" si="218"/>
        <v>0</v>
      </c>
      <c r="AF448" s="17">
        <f t="shared" si="218"/>
        <v>0</v>
      </c>
      <c r="AG448" s="17">
        <f t="shared" si="218"/>
        <v>0</v>
      </c>
      <c r="AH448" s="17">
        <f t="shared" si="218"/>
        <v>0</v>
      </c>
      <c r="AI448" s="17">
        <f t="shared" si="218"/>
        <v>0</v>
      </c>
      <c r="AJ448" s="17">
        <f t="shared" si="218"/>
        <v>0</v>
      </c>
      <c r="AK448" s="17">
        <f t="shared" si="218"/>
        <v>0</v>
      </c>
      <c r="AL448" s="17">
        <f t="shared" si="218"/>
        <v>0</v>
      </c>
      <c r="AM448" s="17">
        <f t="shared" si="218"/>
        <v>0</v>
      </c>
      <c r="AN448" s="17">
        <f t="shared" si="218"/>
        <v>0</v>
      </c>
      <c r="AO448" s="16"/>
      <c r="AP448" s="16"/>
      <c r="AQ448" s="17">
        <f>SUM(AQ449:AQ451)</f>
        <v>0</v>
      </c>
      <c r="AR448" s="16"/>
      <c r="AS448" s="18"/>
      <c r="AT448" s="18"/>
      <c r="AU448" s="17">
        <f aca="true" t="shared" si="219" ref="AU448:BF448">SUM(AU449:AU451)</f>
        <v>0</v>
      </c>
      <c r="AV448" s="17">
        <f t="shared" si="219"/>
        <v>0</v>
      </c>
      <c r="AW448" s="17">
        <f t="shared" si="219"/>
        <v>0</v>
      </c>
      <c r="AX448" s="17">
        <f t="shared" si="219"/>
        <v>0</v>
      </c>
      <c r="AY448" s="17">
        <f t="shared" si="219"/>
        <v>0</v>
      </c>
      <c r="AZ448" s="17">
        <f t="shared" si="219"/>
        <v>0</v>
      </c>
      <c r="BA448" s="17">
        <f t="shared" si="219"/>
        <v>0</v>
      </c>
      <c r="BB448" s="17">
        <f t="shared" si="219"/>
        <v>0</v>
      </c>
      <c r="BC448" s="17">
        <f t="shared" si="219"/>
        <v>0</v>
      </c>
      <c r="BD448" s="17">
        <f t="shared" si="219"/>
        <v>0</v>
      </c>
      <c r="BE448" s="17">
        <f t="shared" si="219"/>
        <v>0</v>
      </c>
      <c r="BF448" s="17">
        <f t="shared" si="219"/>
        <v>0</v>
      </c>
      <c r="BG448" s="17"/>
      <c r="BH448" s="17">
        <f>SUM(BH449:BH451)</f>
        <v>0</v>
      </c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</row>
    <row r="449" spans="2:60" s="4" customFormat="1" ht="71.25">
      <c r="B449" s="61" t="s">
        <v>316</v>
      </c>
      <c r="E449" s="4">
        <v>0</v>
      </c>
      <c r="M449" s="2">
        <f>SUM(E449:L449)</f>
        <v>0</v>
      </c>
      <c r="N449" s="19">
        <f>N448-M448</f>
        <v>0</v>
      </c>
      <c r="AM449" s="2">
        <f>O449+Q449+S449+U449+W449+Y449+AA449+AC449+AE449+AG449+AI449+AK449</f>
        <v>0</v>
      </c>
      <c r="AN449" s="2">
        <f>P449+R449+T449+V449+X449+Z449+AB449+AD449+AF449+AH449+AJ449+AL449</f>
        <v>0</v>
      </c>
      <c r="AO449"/>
      <c r="AP449"/>
      <c r="AQ449" s="2">
        <f>M449-AN449</f>
        <v>0</v>
      </c>
      <c r="AS449" s="51"/>
      <c r="AT449" s="51"/>
      <c r="BA449" s="68">
        <f aca="true" t="shared" si="220" ref="BA449:BB452">AM449</f>
        <v>0</v>
      </c>
      <c r="BB449" s="68">
        <f t="shared" si="220"/>
        <v>0</v>
      </c>
      <c r="BE449" s="26">
        <f aca="true" t="shared" si="221" ref="BE449:BF452">AU449+AW449+AY449+BA449+BC449</f>
        <v>0</v>
      </c>
      <c r="BF449" s="26">
        <f t="shared" si="221"/>
        <v>0</v>
      </c>
      <c r="BH449" s="29">
        <f>BF449-AN449</f>
        <v>0</v>
      </c>
    </row>
    <row r="450" spans="2:60" s="4" customFormat="1" ht="14.25">
      <c r="B450" s="61"/>
      <c r="E450" s="4">
        <v>0</v>
      </c>
      <c r="M450" s="2">
        <f>SUM(E450:L450)</f>
        <v>0</v>
      </c>
      <c r="N450" s="23"/>
      <c r="Z450" s="23"/>
      <c r="AA450" s="23"/>
      <c r="AB450" s="23"/>
      <c r="AM450" s="2">
        <f>O450+Q450+S450+U450+W450+Y450+AA450+AC450+AE450+AG450+AI450+AK450</f>
        <v>0</v>
      </c>
      <c r="AN450" s="2">
        <f>P450+R450+T450+V450+X450+Z450+AB450+AD450+AF450+AH450+AJ450+AL450</f>
        <v>0</v>
      </c>
      <c r="AO450"/>
      <c r="AP450"/>
      <c r="AQ450" s="2">
        <f>M450-AN450</f>
        <v>0</v>
      </c>
      <c r="AS450" s="51"/>
      <c r="AT450" s="51"/>
      <c r="BA450" s="68">
        <f t="shared" si="220"/>
        <v>0</v>
      </c>
      <c r="BB450" s="68">
        <f t="shared" si="220"/>
        <v>0</v>
      </c>
      <c r="BE450" s="26">
        <f t="shared" si="221"/>
        <v>0</v>
      </c>
      <c r="BF450" s="26">
        <f t="shared" si="221"/>
        <v>0</v>
      </c>
      <c r="BH450" s="29">
        <f>BF450-AN450</f>
        <v>0</v>
      </c>
    </row>
    <row r="451" spans="2:60" s="4" customFormat="1" ht="14.25">
      <c r="B451" s="61"/>
      <c r="N451" s="23"/>
      <c r="AS451" s="51"/>
      <c r="AT451" s="51"/>
      <c r="BA451" s="68">
        <f t="shared" si="220"/>
        <v>0</v>
      </c>
      <c r="BB451" s="68">
        <f t="shared" si="220"/>
        <v>0</v>
      </c>
      <c r="BE451" s="26">
        <f t="shared" si="221"/>
        <v>0</v>
      </c>
      <c r="BF451" s="26">
        <f t="shared" si="221"/>
        <v>0</v>
      </c>
      <c r="BH451" s="29">
        <f>BF451-AN451</f>
        <v>0</v>
      </c>
    </row>
    <row r="452" spans="2:60" s="4" customFormat="1" ht="14.25">
      <c r="B452" s="61"/>
      <c r="N452" s="23"/>
      <c r="AS452" s="51"/>
      <c r="AT452" s="51"/>
      <c r="BA452" s="68">
        <f t="shared" si="220"/>
        <v>0</v>
      </c>
      <c r="BB452" s="68">
        <f t="shared" si="220"/>
        <v>0</v>
      </c>
      <c r="BE452" s="26">
        <f t="shared" si="221"/>
        <v>0</v>
      </c>
      <c r="BF452" s="26">
        <f t="shared" si="221"/>
        <v>0</v>
      </c>
      <c r="BH452" s="29">
        <f>BF452-AN452</f>
        <v>0</v>
      </c>
    </row>
    <row r="453" spans="2:54" s="4" customFormat="1" ht="14.25">
      <c r="B453" s="61"/>
      <c r="C453" s="13"/>
      <c r="D453" s="15"/>
      <c r="E453" s="7"/>
      <c r="F453" s="7"/>
      <c r="G453" s="7"/>
      <c r="H453" s="7"/>
      <c r="N453" s="23"/>
      <c r="AS453" s="51"/>
      <c r="AT453" s="51"/>
      <c r="BB453" s="69"/>
    </row>
    <row r="454" spans="2:60" s="4" customFormat="1" ht="14.25">
      <c r="B454" s="77" t="s">
        <v>81</v>
      </c>
      <c r="C454" s="13"/>
      <c r="D454" s="15"/>
      <c r="E454" s="25">
        <f>E3+E11+E19+E280+E291+E361+E377+E382+E387+E392+E397+E404+E408+E412+E415+E429+E434+E448</f>
        <v>20350</v>
      </c>
      <c r="F454" s="25">
        <f aca="true" t="shared" si="222" ref="F454:M454">F3+F11+F19+F280+F291+F361+F377+F382+F387+F392+F397+F404+F408+F412+F415+F429+F434+F448</f>
        <v>0</v>
      </c>
      <c r="G454" s="25">
        <f t="shared" si="222"/>
        <v>5420043</v>
      </c>
      <c r="H454" s="25">
        <f t="shared" si="222"/>
        <v>0</v>
      </c>
      <c r="I454" s="25">
        <f t="shared" si="222"/>
        <v>3111958</v>
      </c>
      <c r="J454" s="25">
        <f t="shared" si="222"/>
        <v>55560</v>
      </c>
      <c r="K454" s="25">
        <f t="shared" si="222"/>
        <v>676950</v>
      </c>
      <c r="L454" s="25">
        <f t="shared" si="222"/>
        <v>0</v>
      </c>
      <c r="M454" s="25">
        <f t="shared" si="222"/>
        <v>9284861</v>
      </c>
      <c r="N454" s="48"/>
      <c r="AN454" s="25">
        <f>AN3+AN11+AN19+AN280+AN291+AN361+AN377+AN382+AN387+AN392+AN397+AN404+AN408+AN412+AN415+AN429+AN434+AN448</f>
        <v>3195679.4299999997</v>
      </c>
      <c r="AS454" s="51"/>
      <c r="AT454" s="51"/>
      <c r="AU454" s="25">
        <f aca="true" t="shared" si="223" ref="AU454:BH454">AU3+AU11+AU19+AU280+AU291+AU361+AU377+AU382+AU387+AU392+AU397+AU404+AU408+AU412+AU415+AU429+AU434+AU448</f>
        <v>0</v>
      </c>
      <c r="AV454" s="25">
        <f t="shared" si="223"/>
        <v>1535.4700000000003</v>
      </c>
      <c r="AW454" s="25">
        <f t="shared" si="223"/>
        <v>0</v>
      </c>
      <c r="AX454" s="25">
        <f t="shared" si="223"/>
        <v>0</v>
      </c>
      <c r="AY454" s="25">
        <f t="shared" si="223"/>
        <v>0</v>
      </c>
      <c r="AZ454" s="25">
        <f t="shared" si="223"/>
        <v>2024310.37</v>
      </c>
      <c r="BA454" s="25">
        <f t="shared" si="223"/>
        <v>10364.117</v>
      </c>
      <c r="BB454" s="25">
        <f t="shared" si="223"/>
        <v>1169833.59</v>
      </c>
      <c r="BC454" s="25">
        <f t="shared" si="223"/>
        <v>0</v>
      </c>
      <c r="BD454" s="25">
        <f t="shared" si="223"/>
        <v>0</v>
      </c>
      <c r="BE454" s="25">
        <f t="shared" si="223"/>
        <v>10364.117</v>
      </c>
      <c r="BF454" s="25">
        <f t="shared" si="223"/>
        <v>3195679.4299999997</v>
      </c>
      <c r="BG454" s="25"/>
      <c r="BH454" s="25">
        <f t="shared" si="223"/>
        <v>0</v>
      </c>
    </row>
    <row r="455" spans="2:59" s="4" customFormat="1" ht="14.25">
      <c r="B455" s="61"/>
      <c r="C455" s="13"/>
      <c r="D455" s="15"/>
      <c r="E455" s="7">
        <f>22612-2262</f>
        <v>20350</v>
      </c>
      <c r="F455" s="7"/>
      <c r="G455" s="7">
        <v>6022269</v>
      </c>
      <c r="H455" s="7"/>
      <c r="I455" s="7">
        <v>3111958</v>
      </c>
      <c r="J455" s="7"/>
      <c r="K455" s="7"/>
      <c r="L455" s="7"/>
      <c r="M455" s="7">
        <f>SUM(E455:L455)</f>
        <v>9154577</v>
      </c>
      <c r="N455" s="21"/>
      <c r="AS455" s="51"/>
      <c r="AT455" s="51"/>
      <c r="BB455" s="69"/>
      <c r="BG455" s="107"/>
    </row>
    <row r="456" spans="2:54" s="4" customFormat="1" ht="14.25">
      <c r="B456" s="61"/>
      <c r="C456" s="13"/>
      <c r="D456" s="15"/>
      <c r="E456" s="25">
        <f>E455-E454</f>
        <v>0</v>
      </c>
      <c r="F456" s="25">
        <f>F455-F454</f>
        <v>0</v>
      </c>
      <c r="G456" s="25">
        <f>G455-G454</f>
        <v>602226</v>
      </c>
      <c r="H456" s="25">
        <f aca="true" t="shared" si="224" ref="H456:M456">H455-H454</f>
        <v>0</v>
      </c>
      <c r="I456" s="25">
        <f t="shared" si="224"/>
        <v>0</v>
      </c>
      <c r="J456" s="25">
        <f t="shared" si="224"/>
        <v>-55560</v>
      </c>
      <c r="K456" s="25">
        <f t="shared" si="224"/>
        <v>-676950</v>
      </c>
      <c r="L456" s="25">
        <f t="shared" si="224"/>
        <v>0</v>
      </c>
      <c r="M456" s="25">
        <f t="shared" si="224"/>
        <v>-130284</v>
      </c>
      <c r="N456" s="48"/>
      <c r="AS456" s="51"/>
      <c r="AT456" s="51"/>
      <c r="BB456" s="69"/>
    </row>
    <row r="457" spans="2:54" s="4" customFormat="1" ht="14.25">
      <c r="B457" s="61"/>
      <c r="C457" s="13"/>
      <c r="D457" s="15"/>
      <c r="E457" s="25"/>
      <c r="F457" s="25"/>
      <c r="G457" s="25"/>
      <c r="H457" s="25"/>
      <c r="I457" s="25"/>
      <c r="J457" s="25"/>
      <c r="K457" s="25"/>
      <c r="L457" s="25"/>
      <c r="M457" s="25"/>
      <c r="N457" s="48"/>
      <c r="AS457" s="51"/>
      <c r="AT457" s="51"/>
      <c r="BB457" s="69"/>
    </row>
    <row r="458" spans="2:54" s="4" customFormat="1" ht="14.25">
      <c r="B458" s="61"/>
      <c r="C458" s="13"/>
      <c r="D458" s="15"/>
      <c r="E458" s="25"/>
      <c r="F458" s="25"/>
      <c r="G458" s="25"/>
      <c r="H458" s="25"/>
      <c r="I458" s="25"/>
      <c r="J458" s="25"/>
      <c r="K458" s="25"/>
      <c r="L458" s="25"/>
      <c r="M458" s="25"/>
      <c r="N458" s="48"/>
      <c r="AS458" s="51"/>
      <c r="AT458" s="51"/>
      <c r="BB458" s="69"/>
    </row>
    <row r="459" spans="1:77" s="4" customFormat="1" ht="14.25">
      <c r="A459" s="89"/>
      <c r="B459" s="90" t="s">
        <v>198</v>
      </c>
      <c r="C459" s="93"/>
      <c r="D459" s="94"/>
      <c r="E459" s="95"/>
      <c r="F459" s="95"/>
      <c r="G459" s="95"/>
      <c r="H459" s="95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51"/>
      <c r="AT459" s="51"/>
      <c r="AU459" s="89"/>
      <c r="AV459" s="89"/>
      <c r="AW459" s="89"/>
      <c r="AX459" s="89"/>
      <c r="AY459" s="89"/>
      <c r="AZ459" s="89"/>
      <c r="BA459" s="89"/>
      <c r="BB459" s="106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</row>
    <row r="460" spans="1:77" s="4" customFormat="1" ht="28.5">
      <c r="A460" s="89"/>
      <c r="B460" s="108" t="s">
        <v>318</v>
      </c>
      <c r="C460" s="93"/>
      <c r="D460" s="94"/>
      <c r="E460" s="95"/>
      <c r="F460" s="95"/>
      <c r="G460" s="95"/>
      <c r="H460" s="95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105">
        <f aca="true" t="shared" si="225" ref="AM460:AN475">O460+Q460+S460+U460+W460+Y460+AA460+AC460+AE460+AG460+AI460+AK460</f>
        <v>0</v>
      </c>
      <c r="AN460" s="105">
        <f t="shared" si="225"/>
        <v>0</v>
      </c>
      <c r="AO460" s="89"/>
      <c r="AP460" s="89"/>
      <c r="AQ460" s="89"/>
      <c r="AR460" s="89"/>
      <c r="AS460" s="51"/>
      <c r="AT460" s="51"/>
      <c r="AU460" s="89"/>
      <c r="AV460" s="89"/>
      <c r="AW460" s="89"/>
      <c r="AX460" s="89"/>
      <c r="AY460" s="89"/>
      <c r="AZ460" s="89"/>
      <c r="BA460" s="89"/>
      <c r="BB460" s="106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</row>
    <row r="461" spans="1:77" s="4" customFormat="1" ht="14.25">
      <c r="A461" s="89"/>
      <c r="B461" s="108"/>
      <c r="C461" s="93"/>
      <c r="D461" s="94"/>
      <c r="E461" s="95"/>
      <c r="F461" s="95"/>
      <c r="G461" s="96"/>
      <c r="H461" s="95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105">
        <f t="shared" si="225"/>
        <v>0</v>
      </c>
      <c r="AN461" s="105">
        <f t="shared" si="225"/>
        <v>0</v>
      </c>
      <c r="AO461" s="89"/>
      <c r="AP461" s="89"/>
      <c r="AQ461" s="89"/>
      <c r="AR461" s="89"/>
      <c r="AS461" s="51"/>
      <c r="AT461" s="51"/>
      <c r="AU461" s="89"/>
      <c r="AV461" s="89"/>
      <c r="AW461" s="89"/>
      <c r="AX461" s="89"/>
      <c r="AY461" s="89"/>
      <c r="AZ461" s="89"/>
      <c r="BA461" s="89"/>
      <c r="BB461" s="106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</row>
    <row r="462" spans="1:77" s="4" customFormat="1" ht="14.25">
      <c r="A462" s="54"/>
      <c r="B462" s="109"/>
      <c r="C462" s="54"/>
      <c r="D462" s="54"/>
      <c r="E462" s="54"/>
      <c r="F462" s="54"/>
      <c r="G462" s="97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105">
        <f t="shared" si="225"/>
        <v>0</v>
      </c>
      <c r="AN462" s="105">
        <f t="shared" si="225"/>
        <v>0</v>
      </c>
      <c r="AO462" s="54"/>
      <c r="AP462" s="54"/>
      <c r="AQ462" s="54"/>
      <c r="AR462" s="54"/>
      <c r="AS462" s="18"/>
      <c r="AT462" s="18"/>
      <c r="AU462" s="54"/>
      <c r="AV462" s="54"/>
      <c r="AW462" s="54"/>
      <c r="AX462" s="54"/>
      <c r="AY462" s="54"/>
      <c r="AZ462" s="54"/>
      <c r="BA462" s="54"/>
      <c r="BB462" s="106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</row>
    <row r="463" spans="1:77" s="4" customFormat="1" ht="14.25">
      <c r="A463" s="54"/>
      <c r="B463" s="109"/>
      <c r="C463" s="54"/>
      <c r="D463" s="54"/>
      <c r="E463" s="54"/>
      <c r="F463" s="54"/>
      <c r="G463" s="97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105">
        <f t="shared" si="225"/>
        <v>0</v>
      </c>
      <c r="AN463" s="105">
        <f t="shared" si="225"/>
        <v>0</v>
      </c>
      <c r="AO463" s="54"/>
      <c r="AP463" s="54"/>
      <c r="AQ463" s="54"/>
      <c r="AR463" s="54"/>
      <c r="AS463" s="18"/>
      <c r="AT463" s="18"/>
      <c r="AU463" s="54"/>
      <c r="AV463" s="54"/>
      <c r="AW463" s="54"/>
      <c r="AX463" s="54"/>
      <c r="AY463" s="54"/>
      <c r="AZ463" s="54"/>
      <c r="BA463" s="54"/>
      <c r="BB463" s="106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</row>
    <row r="464" spans="1:77" s="4" customFormat="1" ht="14.25">
      <c r="A464" s="54"/>
      <c r="B464" s="109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105">
        <f t="shared" si="225"/>
        <v>0</v>
      </c>
      <c r="AN464" s="105">
        <f t="shared" si="225"/>
        <v>0</v>
      </c>
      <c r="AO464" s="54"/>
      <c r="AP464" s="54"/>
      <c r="AQ464" s="54"/>
      <c r="AR464" s="54"/>
      <c r="AS464" s="18"/>
      <c r="AT464" s="18"/>
      <c r="AU464" s="54"/>
      <c r="AV464" s="54"/>
      <c r="AW464" s="54"/>
      <c r="AX464" s="54"/>
      <c r="AY464" s="54"/>
      <c r="AZ464" s="54"/>
      <c r="BA464" s="54"/>
      <c r="BB464" s="106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</row>
    <row r="465" spans="1:77" s="16" customFormat="1" ht="14.25">
      <c r="A465" s="54"/>
      <c r="B465" s="109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105">
        <f t="shared" si="225"/>
        <v>0</v>
      </c>
      <c r="AN465" s="105">
        <f t="shared" si="225"/>
        <v>0</v>
      </c>
      <c r="AO465" s="54"/>
      <c r="AP465" s="54"/>
      <c r="AQ465" s="54"/>
      <c r="AR465" s="54"/>
      <c r="AS465" s="18"/>
      <c r="AT465" s="18"/>
      <c r="AU465" s="54"/>
      <c r="AV465" s="54"/>
      <c r="AW465" s="54"/>
      <c r="AX465" s="54"/>
      <c r="AY465" s="54"/>
      <c r="AZ465" s="54"/>
      <c r="BA465" s="54"/>
      <c r="BB465" s="106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</row>
    <row r="466" spans="1:77" s="4" customFormat="1" ht="14.25">
      <c r="A466" s="54"/>
      <c r="B466" s="109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105">
        <f t="shared" si="225"/>
        <v>0</v>
      </c>
      <c r="AN466" s="105">
        <f t="shared" si="225"/>
        <v>0</v>
      </c>
      <c r="AO466" s="54"/>
      <c r="AP466" s="54"/>
      <c r="AQ466" s="54"/>
      <c r="AR466" s="54"/>
      <c r="AS466" s="18"/>
      <c r="AT466" s="18"/>
      <c r="AU466" s="54"/>
      <c r="AV466" s="54"/>
      <c r="AW466" s="54"/>
      <c r="AX466" s="54"/>
      <c r="AY466" s="54"/>
      <c r="AZ466" s="54"/>
      <c r="BA466" s="54"/>
      <c r="BB466" s="106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</row>
    <row r="467" spans="1:77" s="4" customFormat="1" ht="14.25">
      <c r="A467" s="54"/>
      <c r="B467" s="66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105">
        <f t="shared" si="225"/>
        <v>0</v>
      </c>
      <c r="AN467" s="105">
        <f t="shared" si="225"/>
        <v>0</v>
      </c>
      <c r="AO467" s="54"/>
      <c r="AP467" s="54"/>
      <c r="AQ467" s="54"/>
      <c r="AR467" s="54"/>
      <c r="AS467" s="18"/>
      <c r="AT467" s="18"/>
      <c r="AU467" s="54"/>
      <c r="AV467" s="54"/>
      <c r="AW467" s="54"/>
      <c r="AX467" s="54"/>
      <c r="AY467" s="54"/>
      <c r="AZ467" s="54"/>
      <c r="BA467" s="54"/>
      <c r="BB467" s="106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</row>
    <row r="468" spans="1:77" s="4" customFormat="1" ht="14.25">
      <c r="A468" s="54"/>
      <c r="B468" s="66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105">
        <f t="shared" si="225"/>
        <v>0</v>
      </c>
      <c r="AN468" s="105">
        <f t="shared" si="225"/>
        <v>0</v>
      </c>
      <c r="AO468" s="54"/>
      <c r="AP468" s="54"/>
      <c r="AQ468" s="54"/>
      <c r="AR468" s="54"/>
      <c r="AS468" s="18"/>
      <c r="AT468" s="18"/>
      <c r="AU468" s="54"/>
      <c r="AV468" s="54"/>
      <c r="AW468" s="54"/>
      <c r="AX468" s="54"/>
      <c r="AY468" s="54"/>
      <c r="AZ468" s="54"/>
      <c r="BA468" s="54"/>
      <c r="BB468" s="106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</row>
    <row r="469" spans="1:77" s="4" customFormat="1" ht="14.25">
      <c r="A469" s="54"/>
      <c r="B469" s="66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105">
        <f t="shared" si="225"/>
        <v>0</v>
      </c>
      <c r="AN469" s="105">
        <f t="shared" si="225"/>
        <v>0</v>
      </c>
      <c r="AO469" s="54"/>
      <c r="AP469" s="54"/>
      <c r="AQ469" s="54"/>
      <c r="AR469" s="54"/>
      <c r="AS469" s="18"/>
      <c r="AT469" s="18"/>
      <c r="AU469" s="54"/>
      <c r="AV469" s="54"/>
      <c r="AW469" s="54"/>
      <c r="AX469" s="54"/>
      <c r="AY469" s="54"/>
      <c r="AZ469" s="54"/>
      <c r="BA469" s="54"/>
      <c r="BB469" s="106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</row>
    <row r="470" spans="1:77" s="4" customFormat="1" ht="14.25">
      <c r="A470" s="54"/>
      <c r="B470" s="66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105">
        <f t="shared" si="225"/>
        <v>0</v>
      </c>
      <c r="AN470" s="105">
        <f t="shared" si="225"/>
        <v>0</v>
      </c>
      <c r="AO470" s="54"/>
      <c r="AP470" s="54"/>
      <c r="AQ470" s="54"/>
      <c r="AR470" s="54"/>
      <c r="AS470" s="18"/>
      <c r="AT470" s="18"/>
      <c r="AU470" s="54"/>
      <c r="AV470" s="54"/>
      <c r="AW470" s="54"/>
      <c r="AX470" s="54"/>
      <c r="AY470" s="54"/>
      <c r="AZ470" s="54"/>
      <c r="BA470" s="54"/>
      <c r="BB470" s="106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</row>
    <row r="471" spans="1:77" s="4" customFormat="1" ht="14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105">
        <f t="shared" si="225"/>
        <v>0</v>
      </c>
      <c r="AN471" s="105">
        <f t="shared" si="225"/>
        <v>0</v>
      </c>
      <c r="AO471" s="54"/>
      <c r="AP471" s="54"/>
      <c r="AQ471" s="54"/>
      <c r="AR471" s="54"/>
      <c r="AS471" s="18"/>
      <c r="AT471" s="18"/>
      <c r="AU471" s="54"/>
      <c r="AV471" s="54"/>
      <c r="AW471" s="54"/>
      <c r="AX471" s="54"/>
      <c r="AY471" s="54"/>
      <c r="AZ471" s="54"/>
      <c r="BA471" s="54"/>
      <c r="BB471" s="106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</row>
    <row r="472" spans="1:77" s="16" customFormat="1" ht="12.75">
      <c r="A472" s="54"/>
      <c r="B472" s="66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105">
        <f t="shared" si="225"/>
        <v>0</v>
      </c>
      <c r="AN472" s="105">
        <f t="shared" si="225"/>
        <v>0</v>
      </c>
      <c r="AO472" s="54"/>
      <c r="AP472" s="54"/>
      <c r="AQ472" s="54"/>
      <c r="AR472" s="54"/>
      <c r="AS472" s="18"/>
      <c r="AT472" s="18"/>
      <c r="AU472" s="54"/>
      <c r="AV472" s="54"/>
      <c r="AW472" s="54"/>
      <c r="AX472" s="54"/>
      <c r="AY472" s="54"/>
      <c r="AZ472" s="54"/>
      <c r="BA472" s="54"/>
      <c r="BB472" s="106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</row>
    <row r="473" spans="1:77" s="4" customFormat="1" ht="28.5" customHeight="1">
      <c r="A473" s="54"/>
      <c r="B473" s="66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105">
        <f t="shared" si="225"/>
        <v>0</v>
      </c>
      <c r="AN473" s="105">
        <f t="shared" si="225"/>
        <v>0</v>
      </c>
      <c r="AO473" s="54"/>
      <c r="AP473" s="54"/>
      <c r="AQ473" s="54"/>
      <c r="AR473" s="54"/>
      <c r="AS473" s="18"/>
      <c r="AT473" s="18"/>
      <c r="AU473" s="54"/>
      <c r="AV473" s="54"/>
      <c r="AW473" s="54"/>
      <c r="AX473" s="54"/>
      <c r="AY473" s="54"/>
      <c r="AZ473" s="54"/>
      <c r="BA473" s="54"/>
      <c r="BB473" s="106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</row>
    <row r="474" spans="1:77" s="4" customFormat="1" ht="28.5" customHeight="1">
      <c r="A474" s="54"/>
      <c r="B474" s="66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105">
        <f t="shared" si="225"/>
        <v>0</v>
      </c>
      <c r="AN474" s="105">
        <f t="shared" si="225"/>
        <v>0</v>
      </c>
      <c r="AO474" s="54"/>
      <c r="AP474" s="54"/>
      <c r="AQ474" s="54"/>
      <c r="AR474" s="54"/>
      <c r="AS474" s="18"/>
      <c r="AT474" s="18"/>
      <c r="AU474" s="54"/>
      <c r="AV474" s="54"/>
      <c r="AW474" s="54"/>
      <c r="AX474" s="54"/>
      <c r="AY474" s="54"/>
      <c r="AZ474" s="54"/>
      <c r="BA474" s="54"/>
      <c r="BB474" s="106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</row>
    <row r="475" spans="1:77" s="4" customFormat="1" ht="14.25">
      <c r="A475" s="54"/>
      <c r="B475" s="66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105">
        <f t="shared" si="225"/>
        <v>0</v>
      </c>
      <c r="AN475" s="105">
        <f t="shared" si="225"/>
        <v>0</v>
      </c>
      <c r="AO475" s="54"/>
      <c r="AP475" s="54"/>
      <c r="AQ475" s="54"/>
      <c r="AR475" s="54"/>
      <c r="AS475" s="18"/>
      <c r="AT475" s="18"/>
      <c r="AU475" s="54"/>
      <c r="AV475" s="54"/>
      <c r="AW475" s="54"/>
      <c r="AX475" s="54"/>
      <c r="AY475" s="54"/>
      <c r="AZ475" s="54"/>
      <c r="BA475" s="54"/>
      <c r="BB475" s="106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</row>
    <row r="476" spans="1:77" s="4" customFormat="1" ht="14.25">
      <c r="A476" s="54"/>
      <c r="B476" s="66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105">
        <f aca="true" t="shared" si="226" ref="AM476:AN479">O476+Q476+S476+U476+W476+Y476+AA476+AC476+AE476+AG476+AI476+AK476</f>
        <v>0</v>
      </c>
      <c r="AN476" s="105">
        <f t="shared" si="226"/>
        <v>0</v>
      </c>
      <c r="AO476" s="54"/>
      <c r="AP476" s="54"/>
      <c r="AQ476" s="54"/>
      <c r="AR476" s="54"/>
      <c r="AS476" s="18"/>
      <c r="AT476" s="18"/>
      <c r="AU476" s="54"/>
      <c r="AV476" s="54"/>
      <c r="AW476" s="54"/>
      <c r="AX476" s="54"/>
      <c r="AY476" s="54"/>
      <c r="AZ476" s="54"/>
      <c r="BA476" s="54"/>
      <c r="BB476" s="106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</row>
    <row r="477" spans="1:77" s="4" customFormat="1" ht="14.25">
      <c r="A477" s="54"/>
      <c r="B477" s="66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105">
        <f t="shared" si="226"/>
        <v>0</v>
      </c>
      <c r="AN477" s="105">
        <f t="shared" si="226"/>
        <v>0</v>
      </c>
      <c r="AO477" s="54"/>
      <c r="AP477" s="54"/>
      <c r="AQ477" s="54"/>
      <c r="AR477" s="54"/>
      <c r="AS477" s="18"/>
      <c r="AT477" s="18"/>
      <c r="AU477" s="54"/>
      <c r="AV477" s="54"/>
      <c r="AW477" s="54"/>
      <c r="AX477" s="54"/>
      <c r="AY477" s="54"/>
      <c r="AZ477" s="54"/>
      <c r="BA477" s="54"/>
      <c r="BB477" s="106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</row>
    <row r="478" spans="1:77" s="4" customFormat="1" ht="14.25">
      <c r="A478" s="54"/>
      <c r="B478" s="66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105">
        <f t="shared" si="226"/>
        <v>0</v>
      </c>
      <c r="AN478" s="105">
        <f t="shared" si="226"/>
        <v>0</v>
      </c>
      <c r="AO478" s="54"/>
      <c r="AP478" s="54"/>
      <c r="AQ478" s="54"/>
      <c r="AR478" s="54"/>
      <c r="AS478" s="18"/>
      <c r="AT478" s="18"/>
      <c r="AU478" s="54"/>
      <c r="AV478" s="54"/>
      <c r="AW478" s="54"/>
      <c r="AX478" s="54"/>
      <c r="AY478" s="54"/>
      <c r="AZ478" s="54"/>
      <c r="BA478" s="54"/>
      <c r="BB478" s="106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</row>
    <row r="479" spans="1:77" s="4" customFormat="1" ht="14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105">
        <f t="shared" si="226"/>
        <v>0</v>
      </c>
      <c r="AN479" s="105">
        <f t="shared" si="226"/>
        <v>0</v>
      </c>
      <c r="AO479" s="54"/>
      <c r="AP479" s="54"/>
      <c r="AQ479" s="54"/>
      <c r="AR479" s="54"/>
      <c r="AS479" s="18"/>
      <c r="AT479" s="18"/>
      <c r="AU479" s="54"/>
      <c r="AV479" s="54"/>
      <c r="AW479" s="54"/>
      <c r="AX479" s="54"/>
      <c r="AY479" s="54"/>
      <c r="AZ479" s="54"/>
      <c r="BA479" s="54"/>
      <c r="BB479" s="106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</row>
    <row r="480" spans="1:77" s="4" customFormat="1" ht="14.25">
      <c r="A480" s="54"/>
      <c r="B480" s="66" t="s">
        <v>133</v>
      </c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>
        <f>SUM(O460:O479)</f>
        <v>0</v>
      </c>
      <c r="P480" s="54">
        <f>SUM(P460:P479)</f>
        <v>0</v>
      </c>
      <c r="Q480" s="54">
        <f aca="true" t="shared" si="227" ref="Q480:AN480">SUM(Q460:Q479)</f>
        <v>0</v>
      </c>
      <c r="R480" s="54">
        <f t="shared" si="227"/>
        <v>0</v>
      </c>
      <c r="S480" s="54">
        <f t="shared" si="227"/>
        <v>0</v>
      </c>
      <c r="T480" s="54">
        <f t="shared" si="227"/>
        <v>0</v>
      </c>
      <c r="U480" s="54">
        <f t="shared" si="227"/>
        <v>0</v>
      </c>
      <c r="V480" s="54">
        <f t="shared" si="227"/>
        <v>0</v>
      </c>
      <c r="W480" s="54">
        <f t="shared" si="227"/>
        <v>0</v>
      </c>
      <c r="X480" s="54">
        <f t="shared" si="227"/>
        <v>0</v>
      </c>
      <c r="Y480" s="54">
        <f t="shared" si="227"/>
        <v>0</v>
      </c>
      <c r="Z480" s="54">
        <f t="shared" si="227"/>
        <v>0</v>
      </c>
      <c r="AA480" s="54">
        <f t="shared" si="227"/>
        <v>0</v>
      </c>
      <c r="AB480" s="54">
        <f t="shared" si="227"/>
        <v>0</v>
      </c>
      <c r="AC480" s="54">
        <f t="shared" si="227"/>
        <v>0</v>
      </c>
      <c r="AD480" s="54">
        <f t="shared" si="227"/>
        <v>0</v>
      </c>
      <c r="AE480" s="54">
        <f t="shared" si="227"/>
        <v>0</v>
      </c>
      <c r="AF480" s="54">
        <f t="shared" si="227"/>
        <v>0</v>
      </c>
      <c r="AG480" s="54">
        <f t="shared" si="227"/>
        <v>0</v>
      </c>
      <c r="AH480" s="54">
        <f t="shared" si="227"/>
        <v>0</v>
      </c>
      <c r="AI480" s="54">
        <f t="shared" si="227"/>
        <v>0</v>
      </c>
      <c r="AJ480" s="54">
        <f t="shared" si="227"/>
        <v>0</v>
      </c>
      <c r="AK480" s="54">
        <f t="shared" si="227"/>
        <v>0</v>
      </c>
      <c r="AL480" s="54">
        <f t="shared" si="227"/>
        <v>0</v>
      </c>
      <c r="AM480" s="54">
        <f t="shared" si="227"/>
        <v>0</v>
      </c>
      <c r="AN480" s="54">
        <f t="shared" si="227"/>
        <v>0</v>
      </c>
      <c r="AO480" s="54"/>
      <c r="AP480" s="54"/>
      <c r="AQ480" s="54"/>
      <c r="AR480" s="54"/>
      <c r="AS480" s="18"/>
      <c r="AT480" s="18"/>
      <c r="AU480" s="54"/>
      <c r="AV480" s="54"/>
      <c r="AW480" s="54"/>
      <c r="AX480" s="54"/>
      <c r="AY480" s="54"/>
      <c r="AZ480" s="54"/>
      <c r="BA480" s="54"/>
      <c r="BB480" s="106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</row>
    <row r="481" spans="1:77" s="4" customFormat="1" ht="14.25">
      <c r="A481"/>
      <c r="B481" s="40"/>
      <c r="C481"/>
      <c r="D481"/>
      <c r="E481"/>
      <c r="F481"/>
      <c r="G481"/>
      <c r="H481"/>
      <c r="I481"/>
      <c r="J481"/>
      <c r="K481"/>
      <c r="L481"/>
      <c r="M481"/>
      <c r="N481" s="19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18"/>
      <c r="AT481" s="18"/>
      <c r="AU481"/>
      <c r="AV481"/>
      <c r="AW481"/>
      <c r="AX481"/>
      <c r="AY481"/>
      <c r="AZ481"/>
      <c r="BA481"/>
      <c r="BB481" s="69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</row>
    <row r="482" spans="1:77" s="4" customFormat="1" ht="14.25">
      <c r="A482"/>
      <c r="B482" s="40"/>
      <c r="C482"/>
      <c r="D482"/>
      <c r="E482"/>
      <c r="F482"/>
      <c r="G482"/>
      <c r="H482"/>
      <c r="I482"/>
      <c r="J482"/>
      <c r="K482"/>
      <c r="L482"/>
      <c r="M482"/>
      <c r="N482" s="19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18"/>
      <c r="AT482" s="18"/>
      <c r="AU482"/>
      <c r="AV482"/>
      <c r="AW482"/>
      <c r="AX482"/>
      <c r="AY482"/>
      <c r="AZ482"/>
      <c r="BA482"/>
      <c r="BB482" s="69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</row>
    <row r="483" spans="1:77" s="89" customFormat="1" ht="14.25">
      <c r="A483"/>
      <c r="B483" s="40"/>
      <c r="C483"/>
      <c r="D483"/>
      <c r="E483"/>
      <c r="F483"/>
      <c r="G483"/>
      <c r="H483"/>
      <c r="I483"/>
      <c r="J483"/>
      <c r="K483"/>
      <c r="L483"/>
      <c r="M483"/>
      <c r="N483" s="19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18"/>
      <c r="AT483" s="18"/>
      <c r="AU483"/>
      <c r="AV483"/>
      <c r="AW483"/>
      <c r="AX483"/>
      <c r="AY483"/>
      <c r="AZ483"/>
      <c r="BA483"/>
      <c r="BB483" s="69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</row>
    <row r="484" spans="1:77" s="89" customFormat="1" ht="42.75" customHeight="1">
      <c r="A484"/>
      <c r="B484" s="40"/>
      <c r="C484"/>
      <c r="D484"/>
      <c r="E484"/>
      <c r="F484"/>
      <c r="G484"/>
      <c r="H484"/>
      <c r="I484"/>
      <c r="J484"/>
      <c r="K484"/>
      <c r="L484"/>
      <c r="M484"/>
      <c r="N484" s="19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18"/>
      <c r="AT484" s="18"/>
      <c r="AU484"/>
      <c r="AV484"/>
      <c r="AW484"/>
      <c r="AX484"/>
      <c r="AY484"/>
      <c r="AZ484"/>
      <c r="BA484"/>
      <c r="BB484" s="69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</row>
    <row r="485" spans="1:77" s="89" customFormat="1" ht="28.5" customHeight="1">
      <c r="A485"/>
      <c r="B485" s="40"/>
      <c r="C485"/>
      <c r="D485"/>
      <c r="E485"/>
      <c r="F485"/>
      <c r="G485"/>
      <c r="H485"/>
      <c r="I485"/>
      <c r="J485"/>
      <c r="K485"/>
      <c r="L485"/>
      <c r="M485"/>
      <c r="N485" s="19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18"/>
      <c r="AT485" s="18"/>
      <c r="AU485"/>
      <c r="AV485"/>
      <c r="AW485"/>
      <c r="AX485"/>
      <c r="AY485"/>
      <c r="AZ485"/>
      <c r="BA485"/>
      <c r="BB485" s="69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</row>
    <row r="486" spans="1:77" s="54" customFormat="1" ht="12.75">
      <c r="A486"/>
      <c r="B486" s="40"/>
      <c r="C486"/>
      <c r="D486"/>
      <c r="E486"/>
      <c r="F486"/>
      <c r="G486"/>
      <c r="H486"/>
      <c r="I486"/>
      <c r="J486"/>
      <c r="K486"/>
      <c r="L486"/>
      <c r="M486"/>
      <c r="N486" s="19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18"/>
      <c r="AT486" s="18"/>
      <c r="AU486"/>
      <c r="AV486"/>
      <c r="AW486"/>
      <c r="AX486"/>
      <c r="AY486"/>
      <c r="AZ486"/>
      <c r="BA486"/>
      <c r="BB486" s="69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</row>
    <row r="487" spans="1:77" s="54" customFormat="1" ht="12.75">
      <c r="A487"/>
      <c r="B487" s="40"/>
      <c r="C487"/>
      <c r="D487"/>
      <c r="E487"/>
      <c r="F487"/>
      <c r="G487"/>
      <c r="H487"/>
      <c r="I487"/>
      <c r="J487"/>
      <c r="K487"/>
      <c r="L487"/>
      <c r="M487"/>
      <c r="N487" s="19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18"/>
      <c r="AT487" s="18"/>
      <c r="AU487"/>
      <c r="AV487"/>
      <c r="AW487"/>
      <c r="AX487"/>
      <c r="AY487"/>
      <c r="AZ487"/>
      <c r="BA487"/>
      <c r="BB487" s="69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</row>
    <row r="488" spans="1:77" s="54" customFormat="1" ht="42.75" customHeight="1">
      <c r="A488"/>
      <c r="B488" s="40"/>
      <c r="C488"/>
      <c r="D488"/>
      <c r="E488"/>
      <c r="F488"/>
      <c r="G488"/>
      <c r="H488"/>
      <c r="I488"/>
      <c r="J488"/>
      <c r="K488"/>
      <c r="L488"/>
      <c r="M488"/>
      <c r="N488" s="19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18"/>
      <c r="AT488" s="18"/>
      <c r="AU488"/>
      <c r="AV488"/>
      <c r="AW488"/>
      <c r="AX488"/>
      <c r="AY488"/>
      <c r="AZ488"/>
      <c r="BA488"/>
      <c r="BB488" s="69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</row>
    <row r="489" spans="1:77" s="54" customFormat="1" ht="28.5" customHeight="1">
      <c r="A489"/>
      <c r="B489" s="40"/>
      <c r="C489"/>
      <c r="D489"/>
      <c r="E489"/>
      <c r="F489"/>
      <c r="G489"/>
      <c r="H489"/>
      <c r="I489"/>
      <c r="J489"/>
      <c r="K489"/>
      <c r="L489"/>
      <c r="M489"/>
      <c r="N489" s="1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18"/>
      <c r="AT489" s="18"/>
      <c r="AU489"/>
      <c r="AV489"/>
      <c r="AW489"/>
      <c r="AX489"/>
      <c r="AY489"/>
      <c r="AZ489"/>
      <c r="BA489"/>
      <c r="BB489" s="6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</row>
    <row r="490" spans="1:77" s="54" customFormat="1" ht="12.75">
      <c r="A490"/>
      <c r="B490" s="40"/>
      <c r="C490"/>
      <c r="D490"/>
      <c r="E490"/>
      <c r="F490"/>
      <c r="G490"/>
      <c r="H490"/>
      <c r="I490"/>
      <c r="J490"/>
      <c r="K490"/>
      <c r="L490"/>
      <c r="M490"/>
      <c r="N490" s="19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18"/>
      <c r="AT490" s="18"/>
      <c r="AU490"/>
      <c r="AV490"/>
      <c r="AW490"/>
      <c r="AX490"/>
      <c r="AY490"/>
      <c r="AZ490"/>
      <c r="BA490"/>
      <c r="BB490" s="69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</row>
    <row r="491" spans="1:77" s="54" customFormat="1" ht="42.75" customHeight="1">
      <c r="A491"/>
      <c r="B491" s="40"/>
      <c r="C491"/>
      <c r="D491"/>
      <c r="E491"/>
      <c r="F491"/>
      <c r="G491"/>
      <c r="H491"/>
      <c r="I491"/>
      <c r="J491"/>
      <c r="K491"/>
      <c r="L491"/>
      <c r="M491"/>
      <c r="N491" s="19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18"/>
      <c r="AT491" s="18"/>
      <c r="AU491"/>
      <c r="AV491"/>
      <c r="AW491"/>
      <c r="AX491"/>
      <c r="AY491"/>
      <c r="AZ491"/>
      <c r="BA491"/>
      <c r="BB491" s="69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</row>
    <row r="492" spans="1:77" s="54" customFormat="1" ht="57" customHeight="1">
      <c r="A492"/>
      <c r="B492" s="40"/>
      <c r="C492"/>
      <c r="D492"/>
      <c r="E492"/>
      <c r="F492"/>
      <c r="G492"/>
      <c r="H492"/>
      <c r="I492"/>
      <c r="J492"/>
      <c r="K492"/>
      <c r="L492"/>
      <c r="M492"/>
      <c r="N492" s="19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18"/>
      <c r="AT492" s="18"/>
      <c r="AU492"/>
      <c r="AV492"/>
      <c r="AW492"/>
      <c r="AX492"/>
      <c r="AY492"/>
      <c r="AZ492"/>
      <c r="BA492"/>
      <c r="BB492" s="69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</row>
    <row r="493" spans="1:77" s="54" customFormat="1" ht="12.75">
      <c r="A493"/>
      <c r="B493" s="40"/>
      <c r="C493"/>
      <c r="D493"/>
      <c r="E493"/>
      <c r="F493"/>
      <c r="G493"/>
      <c r="H493"/>
      <c r="I493"/>
      <c r="J493"/>
      <c r="K493"/>
      <c r="L493"/>
      <c r="M493"/>
      <c r="N493" s="19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18"/>
      <c r="AT493" s="18"/>
      <c r="AU493"/>
      <c r="AV493"/>
      <c r="AW493"/>
      <c r="AX493"/>
      <c r="AY493"/>
      <c r="AZ493"/>
      <c r="BA493"/>
      <c r="BB493" s="69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</row>
    <row r="494" spans="1:77" s="54" customFormat="1" ht="12.75">
      <c r="A494"/>
      <c r="B494" s="40"/>
      <c r="C494"/>
      <c r="D494"/>
      <c r="E494"/>
      <c r="F494"/>
      <c r="G494"/>
      <c r="H494"/>
      <c r="I494"/>
      <c r="J494"/>
      <c r="K494"/>
      <c r="L494"/>
      <c r="M494"/>
      <c r="N494" s="19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18"/>
      <c r="AT494" s="18"/>
      <c r="AU494"/>
      <c r="AV494"/>
      <c r="AW494"/>
      <c r="AX494"/>
      <c r="AY494"/>
      <c r="AZ494"/>
      <c r="BA494"/>
      <c r="BB494" s="69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</row>
    <row r="495" spans="1:77" s="54" customFormat="1" ht="28.5" customHeight="1">
      <c r="A495"/>
      <c r="B495" s="40"/>
      <c r="C495"/>
      <c r="D495"/>
      <c r="E495"/>
      <c r="F495"/>
      <c r="G495"/>
      <c r="H495"/>
      <c r="I495"/>
      <c r="J495"/>
      <c r="K495"/>
      <c r="L495"/>
      <c r="M495"/>
      <c r="N495" s="19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18"/>
      <c r="AT495" s="18"/>
      <c r="AU495"/>
      <c r="AV495"/>
      <c r="AW495"/>
      <c r="AX495"/>
      <c r="AY495"/>
      <c r="AZ495"/>
      <c r="BA495"/>
      <c r="BB495" s="69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</row>
    <row r="496" spans="1:77" s="54" customFormat="1" ht="12.75">
      <c r="A496"/>
      <c r="B496" s="40"/>
      <c r="C496"/>
      <c r="D496"/>
      <c r="E496"/>
      <c r="F496"/>
      <c r="G496"/>
      <c r="H496"/>
      <c r="I496"/>
      <c r="J496"/>
      <c r="K496"/>
      <c r="L496"/>
      <c r="M496"/>
      <c r="N496" s="19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18"/>
      <c r="AT496" s="18"/>
      <c r="AU496"/>
      <c r="AV496"/>
      <c r="AW496"/>
      <c r="AX496"/>
      <c r="AY496"/>
      <c r="AZ496"/>
      <c r="BA496"/>
      <c r="BB496" s="69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</row>
    <row r="497" spans="1:77" s="54" customFormat="1" ht="12.75">
      <c r="A497"/>
      <c r="B497" s="40"/>
      <c r="C497"/>
      <c r="D497"/>
      <c r="E497"/>
      <c r="F497"/>
      <c r="G497"/>
      <c r="H497"/>
      <c r="I497"/>
      <c r="J497"/>
      <c r="K497"/>
      <c r="L497"/>
      <c r="M497"/>
      <c r="N497" s="19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18"/>
      <c r="AT497" s="18"/>
      <c r="AU497"/>
      <c r="AV497"/>
      <c r="AW497"/>
      <c r="AX497"/>
      <c r="AY497"/>
      <c r="AZ497"/>
      <c r="BA497"/>
      <c r="BB497" s="69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</row>
    <row r="498" spans="1:77" s="54" customFormat="1" ht="12.75">
      <c r="A498"/>
      <c r="B498" s="40"/>
      <c r="C498"/>
      <c r="D498"/>
      <c r="E498"/>
      <c r="F498"/>
      <c r="G498"/>
      <c r="H498"/>
      <c r="I498"/>
      <c r="J498"/>
      <c r="K498"/>
      <c r="L498"/>
      <c r="M498"/>
      <c r="N498" s="19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18"/>
      <c r="AT498" s="18"/>
      <c r="AU498"/>
      <c r="AV498"/>
      <c r="AW498"/>
      <c r="AX498"/>
      <c r="AY498"/>
      <c r="AZ498"/>
      <c r="BA498"/>
      <c r="BB498" s="69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</row>
    <row r="499" spans="1:77" s="54" customFormat="1" ht="12.75">
      <c r="A499"/>
      <c r="B499" s="40"/>
      <c r="C499"/>
      <c r="D499"/>
      <c r="E499"/>
      <c r="F499"/>
      <c r="G499"/>
      <c r="H499"/>
      <c r="I499"/>
      <c r="J499"/>
      <c r="K499"/>
      <c r="L499"/>
      <c r="M499"/>
      <c r="N499" s="1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18"/>
      <c r="AT499" s="18"/>
      <c r="AU499"/>
      <c r="AV499"/>
      <c r="AW499"/>
      <c r="AX499"/>
      <c r="AY499"/>
      <c r="AZ499"/>
      <c r="BA499"/>
      <c r="BB499" s="6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</row>
    <row r="500" spans="1:77" s="54" customFormat="1" ht="12.75">
      <c r="A500"/>
      <c r="B500" s="40"/>
      <c r="C500"/>
      <c r="D500"/>
      <c r="E500"/>
      <c r="F500"/>
      <c r="G500"/>
      <c r="H500"/>
      <c r="I500"/>
      <c r="J500"/>
      <c r="K500"/>
      <c r="L500"/>
      <c r="M500"/>
      <c r="N500" s="19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18"/>
      <c r="AT500" s="18"/>
      <c r="AU500"/>
      <c r="AV500"/>
      <c r="AW500"/>
      <c r="AX500"/>
      <c r="AY500"/>
      <c r="AZ500"/>
      <c r="BA500"/>
      <c r="BB500" s="69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</row>
    <row r="501" spans="1:77" s="54" customFormat="1" ht="12.75">
      <c r="A501"/>
      <c r="B501" s="40"/>
      <c r="C501"/>
      <c r="D501"/>
      <c r="E501"/>
      <c r="F501"/>
      <c r="G501"/>
      <c r="H501"/>
      <c r="I501"/>
      <c r="J501"/>
      <c r="K501"/>
      <c r="L501"/>
      <c r="M501"/>
      <c r="N501" s="19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18"/>
      <c r="AT501" s="18"/>
      <c r="AU501"/>
      <c r="AV501"/>
      <c r="AW501"/>
      <c r="AX501"/>
      <c r="AY501"/>
      <c r="AZ501"/>
      <c r="BA501"/>
      <c r="BB501" s="69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</row>
    <row r="502" spans="1:77" s="54" customFormat="1" ht="28.5" customHeight="1">
      <c r="A502"/>
      <c r="B502" s="40"/>
      <c r="C502"/>
      <c r="D502"/>
      <c r="E502"/>
      <c r="F502"/>
      <c r="G502"/>
      <c r="H502"/>
      <c r="I502"/>
      <c r="J502"/>
      <c r="K502"/>
      <c r="L502"/>
      <c r="M502"/>
      <c r="N502" s="19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18"/>
      <c r="AT502" s="18"/>
      <c r="AU502"/>
      <c r="AV502"/>
      <c r="AW502"/>
      <c r="AX502"/>
      <c r="AY502"/>
      <c r="AZ502"/>
      <c r="BA502"/>
      <c r="BB502" s="69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</row>
    <row r="503" spans="1:77" s="54" customFormat="1" ht="12.75">
      <c r="A503"/>
      <c r="B503" s="40"/>
      <c r="C503"/>
      <c r="D503"/>
      <c r="E503"/>
      <c r="F503"/>
      <c r="G503"/>
      <c r="H503"/>
      <c r="I503"/>
      <c r="J503"/>
      <c r="K503"/>
      <c r="L503"/>
      <c r="M503"/>
      <c r="N503" s="19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18"/>
      <c r="AT503" s="18"/>
      <c r="AU503"/>
      <c r="AV503"/>
      <c r="AW503"/>
      <c r="AX503"/>
      <c r="AY503"/>
      <c r="AZ503"/>
      <c r="BA503"/>
      <c r="BB503" s="69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</row>
    <row r="504" spans="1:77" s="54" customFormat="1" ht="12.75">
      <c r="A504"/>
      <c r="B504" s="40"/>
      <c r="C504"/>
      <c r="D504"/>
      <c r="E504"/>
      <c r="F504"/>
      <c r="G504"/>
      <c r="H504"/>
      <c r="I504"/>
      <c r="J504"/>
      <c r="K504"/>
      <c r="L504"/>
      <c r="M504"/>
      <c r="N504" s="19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18"/>
      <c r="AT504" s="18"/>
      <c r="AU504"/>
      <c r="AV504"/>
      <c r="AW504"/>
      <c r="AX504"/>
      <c r="AY504"/>
      <c r="AZ504"/>
      <c r="BA504"/>
      <c r="BB504" s="69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</row>
  </sheetData>
  <sheetProtection/>
  <mergeCells count="20">
    <mergeCell ref="W1:X1"/>
    <mergeCell ref="BE1:BF1"/>
    <mergeCell ref="AM1:AN1"/>
    <mergeCell ref="AE1:AF1"/>
    <mergeCell ref="AG1:AH1"/>
    <mergeCell ref="AI1:AJ1"/>
    <mergeCell ref="AK1:AL1"/>
    <mergeCell ref="AW1:AX1"/>
    <mergeCell ref="BA1:BB1"/>
    <mergeCell ref="BC1:BD1"/>
    <mergeCell ref="J1:L1"/>
    <mergeCell ref="O1:P1"/>
    <mergeCell ref="AU1:AV1"/>
    <mergeCell ref="AY1:AZ1"/>
    <mergeCell ref="Y1:Z1"/>
    <mergeCell ref="AA1:AB1"/>
    <mergeCell ref="AC1:AD1"/>
    <mergeCell ref="Q1:R1"/>
    <mergeCell ref="S1:T1"/>
    <mergeCell ref="U1:V1"/>
  </mergeCells>
  <printOptions/>
  <pageMargins left="0" right="0" top="0.1968503937007874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2022-04-25T06:34:29Z</cp:lastPrinted>
  <dcterms:created xsi:type="dcterms:W3CDTF">2011-01-21T11:32:06Z</dcterms:created>
  <dcterms:modified xsi:type="dcterms:W3CDTF">2022-06-17T10:29:55Z</dcterms:modified>
  <cp:category/>
  <cp:version/>
  <cp:contentType/>
  <cp:contentStatus/>
</cp:coreProperties>
</file>